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rencana pengajaran PI" sheetId="3" r:id="rId1"/>
    <sheet name="jadwal PI" sheetId="1" r:id="rId2"/>
    <sheet name="distribusi" sheetId="4" r:id="rId3"/>
    <sheet name="mata kuliah yg blm dijadwalkan " sheetId="5" r:id="rId4"/>
  </sheets>
  <calcPr calcId="144525"/>
</workbook>
</file>

<file path=xl/calcChain.xml><?xml version="1.0" encoding="utf-8"?>
<calcChain xmlns="http://schemas.openxmlformats.org/spreadsheetml/2006/main">
  <c r="H110" i="4"/>
  <c r="G110"/>
  <c r="F110"/>
  <c r="E110"/>
  <c r="D110"/>
  <c r="R106"/>
  <c r="R105"/>
  <c r="R104"/>
  <c r="R107" s="1"/>
  <c r="R102"/>
  <c r="R101"/>
  <c r="R100"/>
  <c r="R103" s="1"/>
  <c r="S99"/>
  <c r="S97"/>
  <c r="S96"/>
  <c r="S95"/>
  <c r="S98" s="1"/>
  <c r="R94"/>
  <c r="R93"/>
  <c r="R98" s="1"/>
  <c r="S91"/>
  <c r="R91"/>
  <c r="S90"/>
  <c r="R90"/>
  <c r="S89"/>
  <c r="R89"/>
  <c r="S88"/>
  <c r="R88"/>
  <c r="S87"/>
  <c r="R87"/>
  <c r="S85"/>
  <c r="R85"/>
  <c r="S84"/>
  <c r="R84"/>
  <c r="S83"/>
  <c r="R83"/>
  <c r="S82"/>
  <c r="R82"/>
  <c r="S81"/>
  <c r="R81"/>
  <c r="S80"/>
  <c r="S92" s="1"/>
  <c r="R80"/>
  <c r="R92" s="1"/>
  <c r="H70" l="1"/>
  <c r="R69"/>
  <c r="Q69"/>
  <c r="S69" s="1"/>
  <c r="R68"/>
  <c r="Q68"/>
  <c r="Q70" s="1"/>
  <c r="H67"/>
  <c r="R66"/>
  <c r="Q66"/>
  <c r="S66" s="1"/>
  <c r="R65"/>
  <c r="Q65"/>
  <c r="S65" s="1"/>
  <c r="R64"/>
  <c r="Q64"/>
  <c r="Q67" s="1"/>
  <c r="R62"/>
  <c r="Q62"/>
  <c r="S62" s="1"/>
  <c r="R61"/>
  <c r="Q61"/>
  <c r="S61" s="1"/>
  <c r="R60"/>
  <c r="Q60"/>
  <c r="S60" s="1"/>
  <c r="R59"/>
  <c r="Q59"/>
  <c r="S59" s="1"/>
  <c r="H59"/>
  <c r="R58"/>
  <c r="Q58"/>
  <c r="S58" s="1"/>
  <c r="R57"/>
  <c r="R63" s="1"/>
  <c r="Q57"/>
  <c r="S57" s="1"/>
  <c r="R55"/>
  <c r="S55" s="1"/>
  <c r="T54"/>
  <c r="R54"/>
  <c r="R53"/>
  <c r="Q53"/>
  <c r="S53" s="1"/>
  <c r="H53"/>
  <c r="R52"/>
  <c r="Q52"/>
  <c r="S52" s="1"/>
  <c r="R51"/>
  <c r="R56" s="1"/>
  <c r="Q51"/>
  <c r="S51" s="1"/>
  <c r="R49"/>
  <c r="Q49"/>
  <c r="S49" s="1"/>
  <c r="H49"/>
  <c r="R48"/>
  <c r="Q48"/>
  <c r="S48" s="1"/>
  <c r="R47"/>
  <c r="Q47"/>
  <c r="S47" s="1"/>
  <c r="R46"/>
  <c r="Q46"/>
  <c r="S46" s="1"/>
  <c r="R45"/>
  <c r="R50" s="1"/>
  <c r="Q45"/>
  <c r="Q50" s="1"/>
  <c r="H44"/>
  <c r="R43"/>
  <c r="Q43"/>
  <c r="S43" s="1"/>
  <c r="R42"/>
  <c r="R44" s="1"/>
  <c r="Q42"/>
  <c r="Q44" s="1"/>
  <c r="R40"/>
  <c r="Q40"/>
  <c r="S40" s="1"/>
  <c r="H40"/>
  <c r="R39"/>
  <c r="Q39"/>
  <c r="S39" s="1"/>
  <c r="R38"/>
  <c r="R41" s="1"/>
  <c r="Q38"/>
  <c r="Q41" s="1"/>
  <c r="H32"/>
  <c r="G32"/>
  <c r="F32"/>
  <c r="E32"/>
  <c r="D32"/>
  <c r="S30"/>
  <c r="R30"/>
  <c r="R31" s="1"/>
  <c r="I30"/>
  <c r="S29"/>
  <c r="R29"/>
  <c r="S28"/>
  <c r="R28"/>
  <c r="S27"/>
  <c r="S31" s="1"/>
  <c r="R27"/>
  <c r="I25"/>
  <c r="R24"/>
  <c r="R26" s="1"/>
  <c r="R23"/>
  <c r="S22"/>
  <c r="R21"/>
  <c r="I21"/>
  <c r="R19"/>
  <c r="R22" s="1"/>
  <c r="S18"/>
  <c r="R18"/>
  <c r="I17"/>
  <c r="S13"/>
  <c r="S14" s="1"/>
  <c r="R13"/>
  <c r="I13"/>
  <c r="S12"/>
  <c r="R12"/>
  <c r="R14" s="1"/>
  <c r="S11"/>
  <c r="R10"/>
  <c r="R9"/>
  <c r="I9"/>
  <c r="R8"/>
  <c r="R11" s="1"/>
  <c r="R7"/>
  <c r="T40" l="1"/>
  <c r="T43"/>
  <c r="U51"/>
  <c r="S56"/>
  <c r="U54" s="1"/>
  <c r="T51"/>
  <c r="T56" s="1"/>
  <c r="T52"/>
  <c r="U52"/>
  <c r="T57"/>
  <c r="T58"/>
  <c r="T39"/>
  <c r="S50"/>
  <c r="T50" s="1"/>
  <c r="U46"/>
  <c r="T46"/>
  <c r="T47"/>
  <c r="U47"/>
  <c r="U48"/>
  <c r="T48"/>
  <c r="T53"/>
  <c r="U53"/>
  <c r="U55"/>
  <c r="T55"/>
  <c r="T59"/>
  <c r="T60"/>
  <c r="T61"/>
  <c r="T62"/>
  <c r="S67"/>
  <c r="T67" s="1"/>
  <c r="T65"/>
  <c r="U65"/>
  <c r="T66"/>
  <c r="U49"/>
  <c r="T49"/>
  <c r="T69"/>
  <c r="S42"/>
  <c r="S45"/>
  <c r="Q56"/>
  <c r="Q63"/>
  <c r="S63" s="1"/>
  <c r="T63" s="1"/>
  <c r="R67"/>
  <c r="R70" s="1"/>
  <c r="S70" s="1"/>
  <c r="S68"/>
  <c r="T68" s="1"/>
  <c r="S38"/>
  <c r="S64"/>
  <c r="T70" l="1"/>
  <c r="U69"/>
  <c r="U64"/>
  <c r="T64"/>
  <c r="T45"/>
  <c r="U45"/>
  <c r="U50" s="1"/>
  <c r="U62"/>
  <c r="U60"/>
  <c r="U58"/>
  <c r="U56"/>
  <c r="S41"/>
  <c r="T38"/>
  <c r="T41" s="1"/>
  <c r="S44"/>
  <c r="U43" s="1"/>
  <c r="T42"/>
  <c r="T44" s="1"/>
  <c r="U42"/>
  <c r="U44" s="1"/>
  <c r="U66"/>
  <c r="U61"/>
  <c r="U59"/>
  <c r="U57"/>
  <c r="U40" l="1"/>
  <c r="U39"/>
  <c r="U67"/>
  <c r="U63"/>
  <c r="U38"/>
  <c r="U41" s="1"/>
</calcChain>
</file>

<file path=xl/sharedStrings.xml><?xml version="1.0" encoding="utf-8"?>
<sst xmlns="http://schemas.openxmlformats.org/spreadsheetml/2006/main" count="601" uniqueCount="276">
  <si>
    <t xml:space="preserve"> </t>
  </si>
  <si>
    <t>STIKES HARAPAN BANGSA PURWOKERTO</t>
  </si>
  <si>
    <t>JAM</t>
  </si>
  <si>
    <t>SENIN</t>
  </si>
  <si>
    <t>RABU</t>
  </si>
  <si>
    <t>KAMIS</t>
  </si>
  <si>
    <t>JUM'AT</t>
  </si>
  <si>
    <t>SABTU</t>
  </si>
  <si>
    <t>07.00 - 07.50</t>
  </si>
  <si>
    <t>07.50 - 08.40</t>
  </si>
  <si>
    <t>08.40 - 09.30</t>
  </si>
  <si>
    <t>09.30 - 10.20</t>
  </si>
  <si>
    <t>10.20 - 11.10</t>
  </si>
  <si>
    <t>11.10 - 12.00</t>
  </si>
  <si>
    <t>12.00 - 12.50</t>
  </si>
  <si>
    <t>istirahat (ishoma)</t>
  </si>
  <si>
    <t>12.50 - 13.40</t>
  </si>
  <si>
    <t>13.40 - 14.30</t>
  </si>
  <si>
    <t>14.30 - 15.20</t>
  </si>
  <si>
    <t>15.20 - 16.10</t>
  </si>
  <si>
    <t>16.10 - 17.00</t>
  </si>
  <si>
    <t>16.10-17.50</t>
  </si>
  <si>
    <t>NIK : 107403051278</t>
  </si>
  <si>
    <t>Ketua Stikes</t>
  </si>
  <si>
    <t xml:space="preserve">  dr.Pramesti Dewi.M.Kes</t>
  </si>
  <si>
    <t xml:space="preserve">     NIK : 100109020472</t>
  </si>
  <si>
    <t>PROGRAM STUDI  KEPERAWATAN D 3</t>
  </si>
  <si>
    <t>SELASA</t>
  </si>
  <si>
    <t>TANGGAL</t>
  </si>
  <si>
    <t>Kaprodi Keperawatan D3</t>
  </si>
  <si>
    <t>Pembantu Ketua 1</t>
  </si>
  <si>
    <t>TAHUN AKADEMIK 2014/2015</t>
  </si>
  <si>
    <t>Suci Khasanah, S.Kep.,Ns., M.Kep</t>
  </si>
  <si>
    <t xml:space="preserve">Mengetahui, </t>
  </si>
  <si>
    <t>Sekprodi Keperawatan D3</t>
  </si>
  <si>
    <t>Ns. Murniati, S.Kep</t>
  </si>
  <si>
    <t>NIK: 106610090483</t>
  </si>
  <si>
    <t>Atun Raudotul M., S.Kep.,Ns., M.Kep</t>
  </si>
  <si>
    <t>Martyarini Budi S, S.Kep.,Ns.,M.Kep</t>
  </si>
  <si>
    <t>NIK: 100709180384</t>
  </si>
  <si>
    <t>NIK: 107709100276</t>
  </si>
  <si>
    <t>Koordinator Akademik</t>
  </si>
  <si>
    <t>SEMESTER 4</t>
  </si>
  <si>
    <t>NO</t>
  </si>
  <si>
    <t>NAMA MATA KULIAH</t>
  </si>
  <si>
    <t>SKS</t>
  </si>
  <si>
    <t>DISTRIBUSI</t>
  </si>
  <si>
    <t>TOTAL JAM/ MGG</t>
  </si>
  <si>
    <t xml:space="preserve">JMLH JAM </t>
  </si>
  <si>
    <t>DOSEN PENGAMPU</t>
  </si>
  <si>
    <t>JMLH PERT (JAM)</t>
  </si>
  <si>
    <t xml:space="preserve">JMLH </t>
  </si>
  <si>
    <t>TOTAL JAM/</t>
  </si>
  <si>
    <t>PBC</t>
  </si>
  <si>
    <t>PBP</t>
  </si>
  <si>
    <t>PBK</t>
  </si>
  <si>
    <t>PERT /MGGU</t>
  </si>
  <si>
    <t>T</t>
  </si>
  <si>
    <t>P</t>
  </si>
  <si>
    <t>KELAS</t>
  </si>
  <si>
    <t>SMSTR</t>
  </si>
  <si>
    <t>2 J</t>
  </si>
  <si>
    <t>3 J</t>
  </si>
  <si>
    <t>4 J</t>
  </si>
  <si>
    <t>PKK II</t>
  </si>
  <si>
    <t>TIM PKK II</t>
  </si>
  <si>
    <t>WAT. U. 309</t>
  </si>
  <si>
    <t>Maternity Care</t>
  </si>
  <si>
    <t>1 kali/mgg</t>
  </si>
  <si>
    <t>Koordinator : Atun Raudotul M., S.Kep., Ns, M.Kep</t>
  </si>
  <si>
    <t>(4 jam)</t>
  </si>
  <si>
    <t xml:space="preserve">total jam </t>
  </si>
  <si>
    <t>WAT. P. 103</t>
  </si>
  <si>
    <t>Peri Operatif</t>
  </si>
  <si>
    <t>Koordinator : Made Suandika, S.Kep., Ns.,M.Kep</t>
  </si>
  <si>
    <t>(2 jam)</t>
  </si>
  <si>
    <t>Refa Teja Muti, S.Kep., Ns</t>
  </si>
  <si>
    <t>WAT. U. 105</t>
  </si>
  <si>
    <t>Pediatric Care</t>
  </si>
  <si>
    <t>Gunawan Susanto, S.Kep., Ns</t>
  </si>
  <si>
    <t>WAT. U.316</t>
  </si>
  <si>
    <t>KGD 1</t>
  </si>
  <si>
    <t>2 kali/mgg</t>
  </si>
  <si>
    <t>Koordinator : Ns.Indri  Heri Susanti, S.Kep., M.Kep</t>
  </si>
  <si>
    <t>Noor Rochmah Ida Ayu Trisno Putri, S.Kep., Ns</t>
  </si>
  <si>
    <t>Danang Tri Yudono, S.Kep., Ns</t>
  </si>
  <si>
    <t>WAT. U. 503</t>
  </si>
  <si>
    <t>Riset Keperawatan</t>
  </si>
  <si>
    <t>Koordinator : Reni Dwi Setyaningsih, SKM., MPH</t>
  </si>
  <si>
    <t>(3 jam)</t>
  </si>
  <si>
    <t>Handoyo, MN</t>
  </si>
  <si>
    <t>WAT. U. 317</t>
  </si>
  <si>
    <t>Komunitas I</t>
  </si>
  <si>
    <t>3 kali/mgg</t>
  </si>
  <si>
    <t>Fajar Tri Asih, S.Kep., Ns., MM</t>
  </si>
  <si>
    <t>Wasis Eko Kurniawan, S.Kep.,Ns.,MPH</t>
  </si>
  <si>
    <t>Reni Dwi Setyaningsih, SKM, MPH</t>
  </si>
  <si>
    <t>JUMLAH</t>
  </si>
  <si>
    <t>WAT. U. 202</t>
  </si>
  <si>
    <t>WAT. L. 101</t>
  </si>
  <si>
    <t>SEMESTER 3</t>
  </si>
  <si>
    <t>KODE MK</t>
  </si>
  <si>
    <t>JMLH JAM PERT/MGGU</t>
  </si>
  <si>
    <t>TOTAL</t>
  </si>
  <si>
    <t>WATP. U. 401</t>
  </si>
  <si>
    <t>MANAJEMEN KEPERAWATAN</t>
  </si>
  <si>
    <t>WATP. U. 311</t>
  </si>
  <si>
    <t>PROMOSI KESEHATAN</t>
  </si>
  <si>
    <t>WATP. U. 306</t>
  </si>
  <si>
    <t>CLINICAL NURSING I</t>
  </si>
  <si>
    <t>1 kali/ mgg</t>
  </si>
  <si>
    <t>Koord MK : Ns. Murniati, S.Kep (imun, hema&amp; pediatrik)</t>
  </si>
  <si>
    <t>(SIST. KARDIOVASKULER, SIST. RESPIRASI,</t>
  </si>
  <si>
    <t>SIST. IMUN &amp; HEMATOLOGI)</t>
  </si>
  <si>
    <t>(ada preview pediatric dan gerontic)</t>
  </si>
  <si>
    <t>WATP. U. 307</t>
  </si>
  <si>
    <t>CLINICAL NURSING 2</t>
  </si>
  <si>
    <t>(SIST. ENDOKRIN, SIST. PERKEMIHAN, SIST</t>
  </si>
  <si>
    <t>PENCERNAAN)</t>
  </si>
  <si>
    <t>CLINICAL NURSING 3</t>
  </si>
  <si>
    <t>(SIST. PERSYARAFAN, SIST.MUSKULOSKE</t>
  </si>
  <si>
    <t>LETAL, SIST. PERSEPSI SENSORI)</t>
  </si>
  <si>
    <t>Ahmad Faizin, S.Kep., Ns (skill persarafan)</t>
  </si>
  <si>
    <t>Gunawan, S.Kep., Ns ( skill muskulo)</t>
  </si>
  <si>
    <t>WATP. U. 310</t>
  </si>
  <si>
    <t>PSIKIATRIC CARE</t>
  </si>
  <si>
    <t>Koord MK : Ns. Arni Nur Rahmawati, S.Kep</t>
  </si>
  <si>
    <t>Ita Apriliyani, S.Kep., Ns</t>
  </si>
  <si>
    <t>WATP. U. 501</t>
  </si>
  <si>
    <t>STATISTIK</t>
  </si>
  <si>
    <t>Koord MK : Reni Dwi Setyaningsih, SKM., MPH</t>
  </si>
  <si>
    <t>RENCANA PENGAJARAN PERKULIAHAN INTENSIF MAHASISWA SEMESTER 6</t>
  </si>
  <si>
    <t>PROGRAM STUDI KEPERAWATAN D3</t>
  </si>
  <si>
    <t>TA.2014/2015</t>
  </si>
  <si>
    <t>MATA KULIAH</t>
  </si>
  <si>
    <t>JUMLAH PERTEMUAN</t>
  </si>
  <si>
    <t>MK SEMESTER</t>
  </si>
  <si>
    <t>DOSEN YANG TERLIBAT</t>
  </si>
  <si>
    <t>PERT</t>
  </si>
  <si>
    <t>SEMESTER 2</t>
  </si>
  <si>
    <t>Ns. Noor Yunida Triana, S.Kep</t>
  </si>
  <si>
    <t>JADWAL PERKULIAHAN INTENSIF (PI) SEMESTER 4</t>
  </si>
  <si>
    <t>Koordinator : Siti Haniyah, S.Kep.,Ns., M.Kep</t>
  </si>
  <si>
    <t>dr. Adityono, SPOG</t>
  </si>
  <si>
    <t>Susio Maryati, S.Kep., Ns</t>
  </si>
  <si>
    <t>Siti Haniyah, S.Kep., Ns., M.Kep</t>
  </si>
  <si>
    <t xml:space="preserve">Koordinator : Rahmaya Nova H., S.Kep., Ns, MSc </t>
  </si>
  <si>
    <t>Koordinator :Madyo Maryoto, S.Kep., Ns, MNs</t>
  </si>
  <si>
    <t>TOTAL JAM/MGG</t>
  </si>
  <si>
    <t>TOTAL JAM/KELAS</t>
  </si>
  <si>
    <t>TOTAL JAM/SMSTR</t>
  </si>
  <si>
    <t>TOTAL SKS</t>
  </si>
  <si>
    <t>TEORI</t>
  </si>
  <si>
    <t>PRAKTIK</t>
  </si>
  <si>
    <t>Koord MK : Indri Heri Susanti, S.Kep., Ns, M.Kep</t>
  </si>
  <si>
    <t>3 JAM</t>
  </si>
  <si>
    <t>Wasis Eko Kurniawan, S.Kep., Ns., MPH</t>
  </si>
  <si>
    <t>Tri Sumarni, S.Kep., Ns, M.Kep</t>
  </si>
  <si>
    <t xml:space="preserve">JUMLAH </t>
  </si>
  <si>
    <t>Koord MK : Tri Sumarni, S.Kep., Ns, M.Kep</t>
  </si>
  <si>
    <t>( 3jam)</t>
  </si>
  <si>
    <t>Basuki Rahmat, M.Kes</t>
  </si>
  <si>
    <t>Suci Khasanah, S.Kep.,Ns, M.Kep (kardio)</t>
  </si>
  <si>
    <t>Ns. Arni Nur Rahmawati, S.Kep (preview gerontik)</t>
  </si>
  <si>
    <t>Wina Mutiara,  S.Kep., Ns (respirasi)</t>
  </si>
  <si>
    <t>Koord MK : Atun R. M., S.Kep., Ns, M.Kep (gastro)</t>
  </si>
  <si>
    <t>Adiratna Sekarsiwi, S.Kep., Ns (endokrin), gerontik</t>
  </si>
  <si>
    <t>Made Suandika, S.Kep., Ns, M.Kep., CWCCA (uro)</t>
  </si>
  <si>
    <t>Maria Paulina I.S, S.Kep., Ns (pertimbangan pediatrik)</t>
  </si>
  <si>
    <t>Koor MK : Noor Yunida Triana, S.Kep., Ns</t>
  </si>
  <si>
    <t>Ns. Martyarini B.S, S.Kep., M.Kep (muskulo &amp; gerontik)</t>
  </si>
  <si>
    <t>Ns. Rahmaya Nova H, S.Kep.,MSc, AIFM ( pediatrik )</t>
  </si>
  <si>
    <t>Danang Amrullah, S.Kep., Ns</t>
  </si>
  <si>
    <t>Ruti Wiyati, S.Kep., Ns, M.Kep., Sp. Jiwa</t>
  </si>
  <si>
    <t>Supriyanto</t>
  </si>
  <si>
    <t>WAT. U. 305</t>
  </si>
  <si>
    <t>PKK 1</t>
  </si>
  <si>
    <t>Koordinator : Adi Ratna Sekar Siwi S.Kep.,Ns</t>
  </si>
  <si>
    <t>TIM PKK I</t>
  </si>
  <si>
    <t>WAT U 303</t>
  </si>
  <si>
    <t>Fundamental of Nursing I</t>
  </si>
  <si>
    <t>3 kali/ mgg</t>
  </si>
  <si>
    <t xml:space="preserve">Koordinator : Tri Sumarni, S.Kep., Ns, M.Kep </t>
  </si>
  <si>
    <t>(KDK, Keprof, Dokkep)</t>
  </si>
  <si>
    <t>(T,T,P)</t>
  </si>
  <si>
    <t>KDK :</t>
  </si>
  <si>
    <t>(@ 3 jam)</t>
  </si>
  <si>
    <t>*Arni Nur Rahmawati, S.Kep., Ns</t>
  </si>
  <si>
    <t xml:space="preserve">*Ns. Noor Yunida Triana, S.Kep </t>
  </si>
  <si>
    <t xml:space="preserve">*Tri Sumarni, S.Kep., Ns., M.Kep </t>
  </si>
  <si>
    <t>KEP. PROFESIONAL :</t>
  </si>
  <si>
    <t xml:space="preserve">*Ns. Martyarini Budi S., S.Kep., M.Kep </t>
  </si>
  <si>
    <t>*Madyo Maryoto, MNS</t>
  </si>
  <si>
    <t>DOKUMENTASI KEPERAWATAN :</t>
  </si>
  <si>
    <t xml:space="preserve">*Ns. Indri Heri S., S.Kep., M.Kep </t>
  </si>
  <si>
    <t>WAT U 304</t>
  </si>
  <si>
    <t>Fundamental of Nursing 2</t>
  </si>
  <si>
    <t>Koordinator : Danang Tri Yudono, S.Kep., Ns</t>
  </si>
  <si>
    <t>(KDM 1 dan KDM 2)</t>
  </si>
  <si>
    <t xml:space="preserve">(T:4 jam dan </t>
  </si>
  <si>
    <t>Madyo Maryoto, S.Kep., Ns., MSN</t>
  </si>
  <si>
    <t xml:space="preserve">P:3 jam &amp; 3 </t>
  </si>
  <si>
    <t>Refa Teja Mukti S.Kep.,Ns</t>
  </si>
  <si>
    <t>jam)</t>
  </si>
  <si>
    <t>Wina Mutiara, S.Kep.,Ns</t>
  </si>
  <si>
    <t>Maria Paulina Renata, S.Kep., Ns</t>
  </si>
  <si>
    <t>Etika Keperawatan</t>
  </si>
  <si>
    <t>Koordinator : Madyo Maryoto, S.Kep., Ns, MSN</t>
  </si>
  <si>
    <t>Yuris Tri Nailly, SH.Kn</t>
  </si>
  <si>
    <t>Ns. Indri Heri Susanti, S.Kep., M.Kep</t>
  </si>
  <si>
    <t>WAT. U. 101</t>
  </si>
  <si>
    <t>Komunikasi Keperawatan</t>
  </si>
  <si>
    <t>Koordinator : Ririn Isma Sundari, S.Kep., Ns</t>
  </si>
  <si>
    <t>Muri Andayani (PR)</t>
  </si>
  <si>
    <t>Suci Khasanah, S.Kep., Ns</t>
  </si>
  <si>
    <t>Bahasa Inggris 2</t>
  </si>
  <si>
    <t>Koordinator : Ida Dian Sukmawati, SS</t>
  </si>
  <si>
    <t>Tim Bahasa Inggris</t>
  </si>
  <si>
    <t>Fundamental of Nursing 1</t>
  </si>
  <si>
    <t>6x pert @ 4 jam</t>
  </si>
  <si>
    <t>FN 2 (b. paul)</t>
  </si>
  <si>
    <t>kls A</t>
  </si>
  <si>
    <t>kls B</t>
  </si>
  <si>
    <t>Mankep (B.indri)</t>
  </si>
  <si>
    <t>Mankep (p.wasis)</t>
  </si>
  <si>
    <t>FN 1 (bu tri)</t>
  </si>
  <si>
    <t>FN 1 (bu arni)</t>
  </si>
  <si>
    <t>FN 1 (bu tya)</t>
  </si>
  <si>
    <t>FN 1 (p. madyo)</t>
  </si>
  <si>
    <t>FN 2 (p.danang)</t>
  </si>
  <si>
    <t>FN 2 (bu wina)</t>
  </si>
  <si>
    <t>FN 2 (p.madyo)</t>
  </si>
  <si>
    <t>Promkes (bu tri)</t>
  </si>
  <si>
    <t>Perioperatif (bu wina)</t>
  </si>
  <si>
    <t>CN 1 (bu suci)</t>
  </si>
  <si>
    <t>Keterangan : Manajemen keperawatan terbagi menjadi 2 kelas</t>
  </si>
  <si>
    <t>CN 2 (bu atun)</t>
  </si>
  <si>
    <t>CN 2 (bu ririn)</t>
  </si>
  <si>
    <t>CN 2 (bu Arni)</t>
  </si>
  <si>
    <t>CN 3 (bu ririn)</t>
  </si>
  <si>
    <t>CN 3 (bu tya)</t>
  </si>
  <si>
    <t>Statistik (bu reni)</t>
  </si>
  <si>
    <t>statistik (bu reni)</t>
  </si>
  <si>
    <t>No</t>
  </si>
  <si>
    <t>mata kuliah</t>
  </si>
  <si>
    <t>pengampu</t>
  </si>
  <si>
    <t>besar sks ampu</t>
  </si>
  <si>
    <t>Psikiatrik Care</t>
  </si>
  <si>
    <t>Bu arni</t>
  </si>
  <si>
    <t>1 sks</t>
  </si>
  <si>
    <t>Bu Ririn</t>
  </si>
  <si>
    <t>jumlah kelas</t>
  </si>
  <si>
    <t>4 sks</t>
  </si>
  <si>
    <t>bu atun</t>
  </si>
  <si>
    <t>bu hani</t>
  </si>
  <si>
    <t>pediatric care</t>
  </si>
  <si>
    <t>3 sks</t>
  </si>
  <si>
    <t>2 sks</t>
  </si>
  <si>
    <t>Bu Murni</t>
  </si>
  <si>
    <t>Bu Nova</t>
  </si>
  <si>
    <t>Bu Indri</t>
  </si>
  <si>
    <t>Pak Danang</t>
  </si>
  <si>
    <t>Bu reni</t>
  </si>
  <si>
    <t>Komunitas 1</t>
  </si>
  <si>
    <t>5 sks</t>
  </si>
  <si>
    <t>pak Madyo</t>
  </si>
  <si>
    <t>pak wasis</t>
  </si>
  <si>
    <t>bu Reni</t>
  </si>
  <si>
    <t>18 sks</t>
  </si>
  <si>
    <t>total sks</t>
  </si>
  <si>
    <t>2 hari</t>
  </si>
  <si>
    <t>4 hr</t>
  </si>
  <si>
    <t>3 hr</t>
  </si>
  <si>
    <t>2 hr</t>
  </si>
  <si>
    <t>Purwokerto, 02 September 2015</t>
  </si>
  <si>
    <t>ruangan yang digunakan adalah ruang C301 dan C302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</si>
</sst>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2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Border="1" applyAlignment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15" fontId="1" fillId="2" borderId="2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0" fillId="3" borderId="1" xfId="0" applyFill="1" applyBorder="1"/>
    <xf numFmtId="0" fontId="8" fillId="3" borderId="1" xfId="0" applyFont="1" applyFill="1" applyBorder="1" applyAlignment="1"/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10" fillId="2" borderId="1" xfId="0" applyFont="1" applyFill="1" applyBorder="1"/>
    <xf numFmtId="0" fontId="7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7" fillId="3" borderId="1" xfId="0" applyFont="1" applyFill="1" applyBorder="1"/>
    <xf numFmtId="0" fontId="0" fillId="3" borderId="1" xfId="0" applyFill="1" applyBorder="1" applyAlignment="1">
      <alignment horizontal="center"/>
    </xf>
    <xf numFmtId="0" fontId="7" fillId="0" borderId="1" xfId="0" applyFont="1" applyFill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8" fillId="0" borderId="5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0" xfId="0" applyFont="1"/>
    <xf numFmtId="0" fontId="19" fillId="0" borderId="5" xfId="0" applyFont="1" applyBorder="1" applyAlignment="1">
      <alignment horizontal="center"/>
    </xf>
    <xf numFmtId="0" fontId="18" fillId="0" borderId="1" xfId="0" applyFont="1" applyBorder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10" fillId="0" borderId="0" xfId="0" applyFont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5" fontId="4" fillId="2" borderId="7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9" fillId="3" borderId="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1" fillId="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0" xfId="0" applyFill="1"/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top"/>
    </xf>
    <xf numFmtId="0" fontId="0" fillId="3" borderId="7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center"/>
    </xf>
    <xf numFmtId="0" fontId="18" fillId="7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164" fontId="19" fillId="0" borderId="1" xfId="0" applyNumberFormat="1" applyFont="1" applyBorder="1" applyAlignment="1">
      <alignment horizontal="center"/>
    </xf>
    <xf numFmtId="0" fontId="19" fillId="3" borderId="1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3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7" fillId="0" borderId="1" xfId="0" applyFont="1" applyBorder="1" applyAlignment="1">
      <alignment horizontal="center"/>
    </xf>
    <xf numFmtId="0" fontId="1" fillId="5" borderId="1" xfId="0" applyFont="1" applyFill="1" applyBorder="1"/>
    <xf numFmtId="0" fontId="0" fillId="0" borderId="1" xfId="0" applyFill="1" applyBorder="1"/>
    <xf numFmtId="0" fontId="0" fillId="3" borderId="1" xfId="0" applyFont="1" applyFill="1" applyBorder="1"/>
    <xf numFmtId="0" fontId="0" fillId="0" borderId="1" xfId="0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2" fillId="0" borderId="1" xfId="0" applyFont="1" applyBorder="1" applyAlignment="1"/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 applyAlignment="1"/>
    <xf numFmtId="0" fontId="12" fillId="3" borderId="5" xfId="0" applyFont="1" applyFill="1" applyBorder="1" applyAlignment="1"/>
    <xf numFmtId="0" fontId="5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15" fontId="4" fillId="2" borderId="5" xfId="0" applyNumberFormat="1" applyFont="1" applyFill="1" applyBorder="1" applyAlignment="1">
      <alignment horizontal="center"/>
    </xf>
    <xf numFmtId="15" fontId="4" fillId="2" borderId="7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CC0066"/>
      <color rgb="FF66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359834</xdr:colOff>
      <xdr:row>0</xdr:row>
      <xdr:rowOff>21167</xdr:rowOff>
    </xdr:from>
    <xdr:to>
      <xdr:col>3</xdr:col>
      <xdr:colOff>908820</xdr:colOff>
      <xdr:row>2</xdr:row>
      <xdr:rowOff>165100</xdr:rowOff>
    </xdr:to>
    <xdr:pic>
      <xdr:nvPicPr>
        <xdr:cNvPr id="3" name="Picture 2" descr="D:\GAMBAR\50495_203371807758_82016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09334" y="21167"/>
          <a:ext cx="548986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85724</xdr:colOff>
      <xdr:row>49</xdr:row>
      <xdr:rowOff>42333</xdr:rowOff>
    </xdr:from>
    <xdr:to>
      <xdr:col>3</xdr:col>
      <xdr:colOff>634710</xdr:colOff>
      <xdr:row>51</xdr:row>
      <xdr:rowOff>186267</xdr:rowOff>
    </xdr:to>
    <xdr:pic>
      <xdr:nvPicPr>
        <xdr:cNvPr id="4" name="Picture 3" descr="D:\GAMBAR\50495_203371807758_8201695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70224" y="9429750"/>
          <a:ext cx="548986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F7" sqref="F7"/>
    </sheetView>
  </sheetViews>
  <sheetFormatPr defaultRowHeight="15.75"/>
  <cols>
    <col min="1" max="1" width="5" style="54" customWidth="1"/>
    <col min="2" max="2" width="17" style="54" customWidth="1"/>
    <col min="3" max="3" width="34" style="54" customWidth="1"/>
    <col min="4" max="4" width="9.140625" style="55"/>
    <col min="5" max="5" width="24.42578125" style="55" customWidth="1"/>
    <col min="6" max="6" width="36.42578125" style="56" customWidth="1"/>
    <col min="7" max="8" width="9.140625" style="55"/>
    <col min="9" max="16384" width="9.140625" style="54"/>
  </cols>
  <sheetData>
    <row r="1" spans="1:8">
      <c r="A1" s="53" t="s">
        <v>131</v>
      </c>
      <c r="B1" s="53"/>
    </row>
    <row r="2" spans="1:8">
      <c r="A2" s="53" t="s">
        <v>132</v>
      </c>
      <c r="B2" s="53"/>
    </row>
    <row r="3" spans="1:8">
      <c r="A3" s="53" t="s">
        <v>1</v>
      </c>
      <c r="B3" s="53"/>
    </row>
    <row r="4" spans="1:8">
      <c r="A4" s="53" t="s">
        <v>133</v>
      </c>
      <c r="B4" s="53"/>
    </row>
    <row r="6" spans="1:8">
      <c r="A6" s="57" t="s">
        <v>43</v>
      </c>
      <c r="B6" s="57" t="s">
        <v>136</v>
      </c>
      <c r="C6" s="57" t="s">
        <v>134</v>
      </c>
      <c r="D6" s="57" t="s">
        <v>45</v>
      </c>
      <c r="E6" s="57" t="s">
        <v>135</v>
      </c>
      <c r="F6" s="57" t="s">
        <v>137</v>
      </c>
      <c r="G6" s="57" t="s">
        <v>45</v>
      </c>
      <c r="H6" s="57" t="s">
        <v>138</v>
      </c>
    </row>
    <row r="7" spans="1:8">
      <c r="A7" s="58">
        <v>1</v>
      </c>
      <c r="B7" s="58" t="s">
        <v>139</v>
      </c>
      <c r="C7" s="119" t="s">
        <v>218</v>
      </c>
      <c r="D7" s="57">
        <v>6</v>
      </c>
      <c r="E7" s="119" t="s">
        <v>219</v>
      </c>
      <c r="F7" s="119"/>
      <c r="G7" s="119"/>
      <c r="H7" s="119"/>
    </row>
    <row r="8" spans="1:8">
      <c r="A8" s="58"/>
      <c r="B8" s="58"/>
      <c r="C8" s="119"/>
      <c r="D8" s="57"/>
      <c r="E8" s="119"/>
      <c r="F8" s="119"/>
      <c r="G8" s="119"/>
      <c r="H8" s="119"/>
    </row>
    <row r="9" spans="1:8">
      <c r="A9" s="58"/>
      <c r="B9" s="58"/>
      <c r="C9" s="119"/>
      <c r="D9" s="57"/>
      <c r="E9" s="119"/>
      <c r="F9" s="119"/>
      <c r="G9" s="119"/>
      <c r="H9" s="119"/>
    </row>
    <row r="10" spans="1:8">
      <c r="A10" s="58"/>
      <c r="B10" s="58"/>
      <c r="C10" s="119"/>
      <c r="D10" s="57"/>
      <c r="E10" s="119"/>
      <c r="F10" s="119"/>
      <c r="G10" s="119"/>
      <c r="H10" s="119"/>
    </row>
    <row r="11" spans="1:8">
      <c r="A11" s="58"/>
      <c r="B11" s="58"/>
      <c r="C11" s="119"/>
      <c r="D11" s="57"/>
      <c r="E11" s="119"/>
      <c r="F11" s="119"/>
      <c r="G11" s="119"/>
      <c r="H11" s="119"/>
    </row>
    <row r="12" spans="1:8">
      <c r="A12" s="58"/>
      <c r="B12" s="58"/>
      <c r="C12" s="119"/>
      <c r="D12" s="57"/>
      <c r="E12" s="119"/>
      <c r="F12" s="119"/>
      <c r="G12" s="119"/>
      <c r="H12" s="119"/>
    </row>
    <row r="13" spans="1:8">
      <c r="A13" s="58"/>
      <c r="B13" s="58"/>
      <c r="C13" s="119"/>
      <c r="D13" s="57"/>
      <c r="E13" s="119"/>
      <c r="F13" s="119"/>
      <c r="G13" s="119"/>
      <c r="H13" s="119"/>
    </row>
    <row r="14" spans="1:8">
      <c r="A14" s="58"/>
      <c r="B14" s="58"/>
      <c r="C14" s="119"/>
      <c r="D14" s="57"/>
      <c r="E14" s="119"/>
      <c r="F14" s="119"/>
      <c r="G14" s="119"/>
      <c r="H14" s="119"/>
    </row>
    <row r="15" spans="1:8">
      <c r="A15" s="58"/>
      <c r="B15" s="58"/>
      <c r="C15" s="119"/>
      <c r="D15" s="57"/>
      <c r="E15" s="119"/>
      <c r="F15" s="119"/>
      <c r="G15" s="119"/>
      <c r="H15" s="119"/>
    </row>
    <row r="16" spans="1:8">
      <c r="A16" s="58"/>
      <c r="B16" s="58"/>
      <c r="C16" s="119"/>
      <c r="D16" s="57"/>
      <c r="E16" s="119"/>
      <c r="F16" s="119"/>
      <c r="G16" s="119"/>
      <c r="H16" s="119"/>
    </row>
    <row r="17" spans="1:8">
      <c r="A17" s="58">
        <v>2</v>
      </c>
      <c r="B17" s="58" t="s">
        <v>100</v>
      </c>
      <c r="C17" s="121"/>
      <c r="D17" s="120"/>
      <c r="E17" s="121"/>
      <c r="F17" s="121"/>
      <c r="G17" s="121"/>
      <c r="H17" s="121"/>
    </row>
    <row r="18" spans="1:8">
      <c r="A18" s="58"/>
      <c r="B18" s="58"/>
      <c r="C18" s="121"/>
      <c r="D18" s="120"/>
      <c r="E18" s="121"/>
      <c r="F18" s="121"/>
      <c r="G18" s="121"/>
      <c r="H18" s="121"/>
    </row>
    <row r="19" spans="1:8">
      <c r="A19" s="58"/>
      <c r="B19" s="58"/>
      <c r="C19" s="121"/>
      <c r="D19" s="120"/>
      <c r="E19" s="121"/>
      <c r="F19" s="121"/>
      <c r="G19" s="121"/>
      <c r="H19" s="121"/>
    </row>
    <row r="20" spans="1:8">
      <c r="A20" s="58"/>
      <c r="B20" s="58"/>
      <c r="C20" s="121"/>
      <c r="D20" s="120"/>
      <c r="E20" s="121"/>
      <c r="F20" s="121"/>
      <c r="G20" s="121"/>
      <c r="H20" s="121"/>
    </row>
    <row r="21" spans="1:8">
      <c r="A21" s="58"/>
      <c r="B21" s="58"/>
      <c r="C21" s="121"/>
      <c r="D21" s="120"/>
      <c r="E21" s="121"/>
      <c r="F21" s="121"/>
      <c r="G21" s="121"/>
      <c r="H21" s="121"/>
    </row>
    <row r="22" spans="1:8">
      <c r="A22" s="58"/>
      <c r="B22" s="58"/>
      <c r="C22" s="121"/>
      <c r="D22" s="120"/>
      <c r="E22" s="121"/>
      <c r="F22" s="121"/>
      <c r="G22" s="121"/>
      <c r="H22" s="121"/>
    </row>
    <row r="23" spans="1:8">
      <c r="A23" s="58"/>
      <c r="B23" s="58"/>
      <c r="C23" s="121"/>
      <c r="D23" s="120"/>
      <c r="E23" s="121"/>
      <c r="F23" s="121"/>
      <c r="G23" s="121"/>
      <c r="H23" s="121"/>
    </row>
    <row r="24" spans="1:8">
      <c r="A24" s="58"/>
      <c r="B24" s="58"/>
      <c r="C24" s="121"/>
      <c r="D24" s="120"/>
      <c r="E24" s="121"/>
      <c r="F24" s="121"/>
      <c r="G24" s="121"/>
      <c r="H24" s="121"/>
    </row>
    <row r="25" spans="1:8">
      <c r="A25" s="58"/>
      <c r="B25" s="58"/>
      <c r="C25" s="121"/>
      <c r="D25" s="120"/>
      <c r="E25" s="121"/>
      <c r="F25" s="121"/>
      <c r="G25" s="121"/>
      <c r="H25" s="121"/>
    </row>
    <row r="26" spans="1:8">
      <c r="A26" s="58"/>
      <c r="B26" s="58"/>
      <c r="C26" s="121"/>
      <c r="D26" s="120"/>
      <c r="E26" s="121"/>
      <c r="F26" s="121"/>
      <c r="G26" s="121"/>
      <c r="H26" s="121"/>
    </row>
    <row r="27" spans="1:8">
      <c r="A27" s="58"/>
      <c r="B27" s="58"/>
      <c r="C27" s="121"/>
      <c r="D27" s="120"/>
      <c r="E27" s="121"/>
      <c r="F27" s="121"/>
      <c r="G27" s="121"/>
      <c r="H27" s="121"/>
    </row>
    <row r="28" spans="1:8">
      <c r="A28" s="58"/>
      <c r="B28" s="58"/>
      <c r="C28" s="121"/>
      <c r="D28" s="120"/>
      <c r="E28" s="121"/>
      <c r="F28" s="121"/>
      <c r="G28" s="121"/>
      <c r="H28" s="121"/>
    </row>
    <row r="29" spans="1:8">
      <c r="A29" s="58"/>
      <c r="B29" s="58"/>
      <c r="C29" s="121"/>
      <c r="D29" s="120"/>
      <c r="E29" s="121"/>
      <c r="F29" s="121"/>
      <c r="G29" s="121"/>
      <c r="H29" s="121"/>
    </row>
    <row r="30" spans="1:8">
      <c r="A30" s="58"/>
      <c r="B30" s="58"/>
      <c r="C30" s="121"/>
      <c r="D30" s="120"/>
      <c r="E30" s="121"/>
      <c r="F30" s="121"/>
      <c r="G30" s="121"/>
      <c r="H30" s="121"/>
    </row>
    <row r="31" spans="1:8">
      <c r="A31" s="58">
        <v>3</v>
      </c>
      <c r="B31" s="58" t="s">
        <v>42</v>
      </c>
      <c r="C31" s="121"/>
      <c r="D31" s="120"/>
      <c r="E31" s="121"/>
      <c r="F31" s="121"/>
      <c r="G31" s="121"/>
      <c r="H31" s="121"/>
    </row>
    <row r="32" spans="1:8">
      <c r="A32" s="58"/>
      <c r="B32" s="58"/>
      <c r="C32" s="121"/>
      <c r="D32" s="120"/>
      <c r="E32" s="121"/>
      <c r="F32" s="121"/>
      <c r="G32" s="121"/>
      <c r="H32" s="121"/>
    </row>
    <row r="33" spans="1:8">
      <c r="A33" s="58"/>
      <c r="B33" s="58"/>
      <c r="C33" s="121"/>
      <c r="D33" s="120"/>
      <c r="E33" s="121"/>
      <c r="F33" s="121"/>
      <c r="G33" s="121"/>
      <c r="H33" s="121"/>
    </row>
    <row r="34" spans="1:8">
      <c r="A34" s="58"/>
      <c r="B34" s="58"/>
      <c r="C34" s="121"/>
      <c r="D34" s="120"/>
      <c r="E34" s="121"/>
      <c r="F34" s="121"/>
      <c r="G34" s="121"/>
      <c r="H34" s="121"/>
    </row>
    <row r="35" spans="1:8">
      <c r="A35" s="58"/>
      <c r="B35" s="58"/>
      <c r="C35" s="121"/>
      <c r="D35" s="120"/>
      <c r="E35" s="121"/>
      <c r="F35" s="121"/>
      <c r="G35" s="121"/>
      <c r="H35" s="121"/>
    </row>
    <row r="36" spans="1:8">
      <c r="A36" s="58"/>
      <c r="B36" s="58"/>
      <c r="C36" s="121"/>
      <c r="D36" s="120"/>
      <c r="E36" s="121"/>
      <c r="F36" s="121"/>
      <c r="G36" s="121"/>
      <c r="H36" s="121"/>
    </row>
    <row r="37" spans="1:8">
      <c r="A37" s="58"/>
      <c r="B37" s="58"/>
      <c r="C37" s="121"/>
      <c r="D37" s="120"/>
      <c r="E37" s="121"/>
      <c r="F37" s="121"/>
      <c r="G37" s="121"/>
      <c r="H37" s="121"/>
    </row>
    <row r="38" spans="1:8">
      <c r="A38" s="58"/>
      <c r="B38" s="58"/>
      <c r="C38" s="121"/>
      <c r="D38" s="120"/>
      <c r="E38" s="121"/>
      <c r="F38" s="121"/>
      <c r="G38" s="121"/>
      <c r="H38" s="121"/>
    </row>
    <row r="39" spans="1:8">
      <c r="A39" s="58"/>
      <c r="B39" s="58"/>
      <c r="C39" s="121"/>
      <c r="D39" s="120"/>
      <c r="E39" s="121"/>
      <c r="F39" s="121"/>
      <c r="G39" s="121"/>
      <c r="H39" s="121"/>
    </row>
    <row r="40" spans="1:8">
      <c r="A40" s="58"/>
      <c r="B40" s="58"/>
      <c r="C40" s="121"/>
      <c r="D40" s="120"/>
      <c r="E40" s="121"/>
      <c r="F40" s="121"/>
      <c r="G40" s="121"/>
      <c r="H40" s="121"/>
    </row>
    <row r="41" spans="1:8">
      <c r="A41" s="58"/>
      <c r="B41" s="58"/>
      <c r="C41" s="121"/>
      <c r="D41" s="120"/>
      <c r="E41" s="121"/>
      <c r="F41" s="121"/>
      <c r="G41" s="121"/>
      <c r="H41" s="121"/>
    </row>
    <row r="42" spans="1:8">
      <c r="A42" s="58"/>
      <c r="B42" s="58"/>
      <c r="C42" s="121"/>
      <c r="D42" s="120"/>
      <c r="E42" s="121"/>
      <c r="F42" s="121"/>
      <c r="G42" s="121"/>
      <c r="H42" s="121"/>
    </row>
    <row r="43" spans="1:8">
      <c r="A43" s="58"/>
      <c r="B43" s="58"/>
      <c r="C43" s="121"/>
      <c r="D43" s="120"/>
      <c r="E43" s="121"/>
      <c r="F43" s="121"/>
      <c r="G43" s="121"/>
      <c r="H43" s="121"/>
    </row>
  </sheetData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zoomScale="90" zoomScaleNormal="90" workbookViewId="0">
      <selection activeCell="E15" sqref="E15"/>
    </sheetView>
  </sheetViews>
  <sheetFormatPr defaultRowHeight="15"/>
  <cols>
    <col min="1" max="1" width="12.85546875" customWidth="1"/>
    <col min="2" max="2" width="15.42578125" customWidth="1"/>
    <col min="3" max="3" width="16.42578125" customWidth="1"/>
    <col min="4" max="4" width="19.85546875" customWidth="1"/>
    <col min="5" max="5" width="19.7109375" customWidth="1"/>
    <col min="6" max="6" width="13.140625" customWidth="1"/>
    <col min="7" max="7" width="12.7109375" customWidth="1"/>
    <col min="8" max="8" width="15" customWidth="1"/>
    <col min="9" max="10" width="15.85546875" customWidth="1"/>
    <col min="11" max="11" width="16.28515625" customWidth="1"/>
  </cols>
  <sheetData>
    <row r="1" spans="1:11" ht="15.75">
      <c r="A1" s="133" t="s">
        <v>141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5.75">
      <c r="A2" s="133" t="s">
        <v>26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.75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5.75">
      <c r="A4" s="133" t="s">
        <v>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5.75">
      <c r="A5" s="1" t="s">
        <v>275</v>
      </c>
      <c r="B5" s="1"/>
      <c r="C5" s="2"/>
      <c r="E5" s="2"/>
      <c r="F5" s="1"/>
      <c r="G5" s="2"/>
      <c r="H5" s="1"/>
      <c r="I5" s="1"/>
      <c r="J5" s="1"/>
      <c r="K5" s="1"/>
    </row>
    <row r="6" spans="1:11">
      <c r="A6" s="24" t="s">
        <v>2</v>
      </c>
      <c r="B6" s="134" t="s">
        <v>3</v>
      </c>
      <c r="C6" s="135"/>
      <c r="D6" s="25" t="s">
        <v>27</v>
      </c>
      <c r="E6" s="24" t="s">
        <v>4</v>
      </c>
      <c r="F6" s="134" t="s">
        <v>5</v>
      </c>
      <c r="G6" s="135"/>
      <c r="H6" s="134" t="s">
        <v>6</v>
      </c>
      <c r="I6" s="135"/>
      <c r="J6" s="134" t="s">
        <v>7</v>
      </c>
      <c r="K6" s="135"/>
    </row>
    <row r="7" spans="1:11">
      <c r="A7" s="24" t="s">
        <v>28</v>
      </c>
      <c r="B7" s="134"/>
      <c r="C7" s="135"/>
      <c r="D7" s="27"/>
      <c r="E7" s="26"/>
      <c r="F7" s="137">
        <v>42250</v>
      </c>
      <c r="G7" s="138"/>
      <c r="H7" s="137">
        <v>42251</v>
      </c>
      <c r="I7" s="138"/>
      <c r="J7" s="137">
        <v>42252</v>
      </c>
      <c r="K7" s="138"/>
    </row>
    <row r="8" spans="1:11">
      <c r="A8" s="3" t="s">
        <v>8</v>
      </c>
      <c r="B8" s="3"/>
      <c r="C8" s="66"/>
      <c r="D8" s="66"/>
      <c r="E8" s="66"/>
      <c r="F8" s="151"/>
      <c r="G8" s="152"/>
      <c r="H8" s="151"/>
      <c r="I8" s="152"/>
      <c r="J8" s="78"/>
      <c r="K8" s="66"/>
    </row>
    <row r="9" spans="1:11">
      <c r="A9" s="3" t="s">
        <v>9</v>
      </c>
      <c r="B9" s="3"/>
      <c r="C9" s="33"/>
      <c r="D9" s="33"/>
      <c r="E9" s="33"/>
      <c r="F9" s="139" t="s">
        <v>225</v>
      </c>
      <c r="G9" s="140"/>
      <c r="H9" s="139" t="s">
        <v>225</v>
      </c>
      <c r="I9" s="140"/>
      <c r="J9" s="75"/>
      <c r="K9" s="33"/>
    </row>
    <row r="10" spans="1:11">
      <c r="A10" s="3" t="s">
        <v>10</v>
      </c>
      <c r="B10" s="3"/>
      <c r="C10" s="33"/>
      <c r="D10" s="33"/>
      <c r="E10" s="33"/>
      <c r="F10" s="139" t="s">
        <v>225</v>
      </c>
      <c r="G10" s="140"/>
      <c r="H10" s="139" t="s">
        <v>225</v>
      </c>
      <c r="I10" s="140"/>
      <c r="J10" s="75"/>
      <c r="K10" s="33"/>
    </row>
    <row r="11" spans="1:11">
      <c r="A11" s="3" t="s">
        <v>11</v>
      </c>
      <c r="B11" s="3"/>
      <c r="C11" s="33"/>
      <c r="D11" s="33"/>
      <c r="E11" s="33"/>
      <c r="F11" s="139" t="s">
        <v>225</v>
      </c>
      <c r="G11" s="140"/>
      <c r="H11" s="139" t="s">
        <v>225</v>
      </c>
      <c r="I11" s="140"/>
      <c r="J11" s="75"/>
      <c r="K11" s="33"/>
    </row>
    <row r="12" spans="1:11">
      <c r="A12" s="3" t="s">
        <v>12</v>
      </c>
      <c r="B12" s="3"/>
      <c r="C12" s="33"/>
      <c r="D12" s="33"/>
      <c r="E12" s="33"/>
      <c r="F12" s="139" t="s">
        <v>225</v>
      </c>
      <c r="G12" s="140"/>
      <c r="H12" s="139" t="s">
        <v>225</v>
      </c>
      <c r="I12" s="140"/>
      <c r="J12" s="75"/>
      <c r="K12" s="33"/>
    </row>
    <row r="13" spans="1:11">
      <c r="A13" s="3" t="s">
        <v>13</v>
      </c>
      <c r="B13" s="3"/>
      <c r="C13" s="33"/>
      <c r="D13" s="33"/>
      <c r="E13" s="33"/>
      <c r="F13" s="139"/>
      <c r="G13" s="140"/>
      <c r="H13" s="139"/>
      <c r="I13" s="140"/>
      <c r="J13" s="75"/>
      <c r="K13" s="33"/>
    </row>
    <row r="14" spans="1:11">
      <c r="A14" s="3" t="s">
        <v>14</v>
      </c>
      <c r="B14" s="160" t="s">
        <v>15</v>
      </c>
      <c r="C14" s="161"/>
      <c r="D14" s="161"/>
      <c r="E14" s="161"/>
      <c r="F14" s="161"/>
      <c r="G14" s="161"/>
      <c r="H14" s="161"/>
      <c r="I14" s="161"/>
      <c r="J14" s="161"/>
      <c r="K14" s="162"/>
    </row>
    <row r="15" spans="1:11">
      <c r="A15" s="3" t="s">
        <v>16</v>
      </c>
      <c r="B15" s="3"/>
      <c r="C15" s="33"/>
      <c r="D15" s="33"/>
      <c r="E15" s="33"/>
      <c r="F15" s="136" t="s">
        <v>220</v>
      </c>
      <c r="G15" s="136"/>
      <c r="H15" s="136" t="s">
        <v>220</v>
      </c>
      <c r="I15" s="136"/>
      <c r="J15" s="79"/>
      <c r="K15" s="63"/>
    </row>
    <row r="16" spans="1:11">
      <c r="A16" s="3" t="s">
        <v>17</v>
      </c>
      <c r="B16" s="3"/>
      <c r="C16" s="33"/>
      <c r="D16" s="33"/>
      <c r="E16" s="33"/>
      <c r="F16" s="136" t="s">
        <v>220</v>
      </c>
      <c r="G16" s="136"/>
      <c r="H16" s="136" t="s">
        <v>220</v>
      </c>
      <c r="I16" s="136"/>
      <c r="J16" s="79"/>
      <c r="K16" s="63"/>
    </row>
    <row r="17" spans="1:11">
      <c r="A17" s="3" t="s">
        <v>18</v>
      </c>
      <c r="B17" s="3"/>
      <c r="C17" s="33"/>
      <c r="D17" s="33"/>
      <c r="E17" s="33"/>
      <c r="F17" s="136" t="s">
        <v>220</v>
      </c>
      <c r="G17" s="136"/>
      <c r="H17" s="136" t="s">
        <v>220</v>
      </c>
      <c r="I17" s="136"/>
      <c r="J17" s="79"/>
      <c r="K17" s="63"/>
    </row>
    <row r="18" spans="1:11">
      <c r="A18" s="3" t="s">
        <v>19</v>
      </c>
      <c r="B18" s="3"/>
      <c r="C18" s="33"/>
      <c r="D18" s="33"/>
      <c r="E18" s="33"/>
      <c r="F18" s="136" t="s">
        <v>220</v>
      </c>
      <c r="G18" s="136"/>
      <c r="H18" s="136" t="s">
        <v>220</v>
      </c>
      <c r="I18" s="136"/>
      <c r="J18" s="79"/>
      <c r="K18" s="63"/>
    </row>
    <row r="19" spans="1:11">
      <c r="A19" s="3" t="s">
        <v>20</v>
      </c>
      <c r="B19" s="3"/>
      <c r="C19" s="28"/>
      <c r="D19" s="28"/>
      <c r="E19" s="28"/>
      <c r="F19" s="28"/>
      <c r="G19" s="28"/>
      <c r="H19" s="141"/>
      <c r="I19" s="141"/>
      <c r="J19" s="77"/>
      <c r="K19" s="5"/>
    </row>
    <row r="20" spans="1:11">
      <c r="A20" s="9" t="s">
        <v>21</v>
      </c>
      <c r="B20" s="9"/>
      <c r="C20" s="28"/>
      <c r="D20" s="28"/>
      <c r="E20" s="32"/>
      <c r="F20" s="31"/>
      <c r="G20" s="28"/>
      <c r="H20" s="141"/>
      <c r="I20" s="141"/>
      <c r="J20" s="77"/>
      <c r="K20" s="10"/>
    </row>
    <row r="21" spans="1:11">
      <c r="A21" s="59"/>
      <c r="B21" s="59"/>
      <c r="C21" s="20"/>
      <c r="D21" s="20"/>
      <c r="E21" s="22"/>
      <c r="F21" s="21"/>
      <c r="G21" s="23"/>
      <c r="H21" s="22"/>
      <c r="I21" s="23"/>
      <c r="J21" s="23"/>
      <c r="K21" s="22"/>
    </row>
    <row r="22" spans="1:11">
      <c r="A22" s="24" t="s">
        <v>2</v>
      </c>
      <c r="B22" s="134" t="s">
        <v>3</v>
      </c>
      <c r="C22" s="135"/>
      <c r="D22" s="25" t="s">
        <v>27</v>
      </c>
      <c r="E22" s="24" t="s">
        <v>4</v>
      </c>
      <c r="F22" s="134" t="s">
        <v>5</v>
      </c>
      <c r="G22" s="135"/>
      <c r="H22" s="134" t="s">
        <v>6</v>
      </c>
      <c r="I22" s="135"/>
      <c r="J22" s="134" t="s">
        <v>7</v>
      </c>
      <c r="K22" s="135"/>
    </row>
    <row r="23" spans="1:11">
      <c r="A23" s="24" t="s">
        <v>28</v>
      </c>
      <c r="B23" s="137">
        <v>42254</v>
      </c>
      <c r="C23" s="138"/>
      <c r="D23" s="27">
        <v>42255</v>
      </c>
      <c r="E23" s="26">
        <v>42256</v>
      </c>
      <c r="F23" s="137">
        <v>42257</v>
      </c>
      <c r="G23" s="138"/>
      <c r="H23" s="137">
        <v>42258</v>
      </c>
      <c r="I23" s="138"/>
      <c r="J23" s="137">
        <v>42259</v>
      </c>
      <c r="K23" s="138"/>
    </row>
    <row r="24" spans="1:11">
      <c r="A24" s="3" t="s">
        <v>8</v>
      </c>
      <c r="B24" s="3"/>
      <c r="C24" s="28"/>
      <c r="D24" s="6"/>
      <c r="E24" s="6"/>
      <c r="F24" s="130"/>
      <c r="G24" s="131"/>
      <c r="H24" s="3" t="s">
        <v>221</v>
      </c>
      <c r="I24" s="3" t="s">
        <v>222</v>
      </c>
      <c r="J24" s="3" t="s">
        <v>221</v>
      </c>
      <c r="K24" s="3" t="s">
        <v>222</v>
      </c>
    </row>
    <row r="25" spans="1:11">
      <c r="A25" s="3" t="s">
        <v>9</v>
      </c>
      <c r="B25" s="139" t="s">
        <v>226</v>
      </c>
      <c r="C25" s="140"/>
      <c r="D25" s="33" t="s">
        <v>226</v>
      </c>
      <c r="E25" s="33" t="s">
        <v>227</v>
      </c>
      <c r="F25" s="139" t="s">
        <v>228</v>
      </c>
      <c r="G25" s="140"/>
      <c r="H25" s="32" t="s">
        <v>223</v>
      </c>
      <c r="I25" s="32" t="s">
        <v>224</v>
      </c>
      <c r="J25" s="32" t="s">
        <v>223</v>
      </c>
      <c r="K25" s="32" t="s">
        <v>224</v>
      </c>
    </row>
    <row r="26" spans="1:11">
      <c r="A26" s="3" t="s">
        <v>10</v>
      </c>
      <c r="B26" s="139" t="s">
        <v>226</v>
      </c>
      <c r="C26" s="140"/>
      <c r="D26" s="33" t="s">
        <v>226</v>
      </c>
      <c r="E26" s="33" t="s">
        <v>227</v>
      </c>
      <c r="F26" s="139" t="s">
        <v>228</v>
      </c>
      <c r="G26" s="140"/>
      <c r="H26" s="32" t="s">
        <v>223</v>
      </c>
      <c r="I26" s="32" t="s">
        <v>224</v>
      </c>
      <c r="J26" s="32" t="s">
        <v>223</v>
      </c>
      <c r="K26" s="32" t="s">
        <v>224</v>
      </c>
    </row>
    <row r="27" spans="1:11">
      <c r="A27" s="3" t="s">
        <v>11</v>
      </c>
      <c r="B27" s="139" t="s">
        <v>226</v>
      </c>
      <c r="C27" s="140"/>
      <c r="D27" s="33" t="s">
        <v>226</v>
      </c>
      <c r="E27" s="33" t="s">
        <v>227</v>
      </c>
      <c r="F27" s="139" t="s">
        <v>228</v>
      </c>
      <c r="G27" s="140"/>
      <c r="H27" s="32" t="s">
        <v>223</v>
      </c>
      <c r="I27" s="32" t="s">
        <v>224</v>
      </c>
      <c r="J27" s="32" t="s">
        <v>223</v>
      </c>
      <c r="K27" s="32" t="s">
        <v>224</v>
      </c>
    </row>
    <row r="28" spans="1:11">
      <c r="A28" s="3" t="s">
        <v>12</v>
      </c>
      <c r="B28" s="139" t="s">
        <v>226</v>
      </c>
      <c r="C28" s="140"/>
      <c r="D28" s="33" t="s">
        <v>226</v>
      </c>
      <c r="E28" s="33" t="s">
        <v>227</v>
      </c>
      <c r="F28" s="139" t="s">
        <v>228</v>
      </c>
      <c r="G28" s="140"/>
      <c r="H28" s="32" t="s">
        <v>223</v>
      </c>
      <c r="I28" s="32" t="s">
        <v>224</v>
      </c>
      <c r="J28" s="32" t="s">
        <v>223</v>
      </c>
      <c r="K28" s="32" t="s">
        <v>224</v>
      </c>
    </row>
    <row r="29" spans="1:11">
      <c r="A29" s="3" t="s">
        <v>13</v>
      </c>
      <c r="B29" s="3"/>
      <c r="C29" s="33"/>
      <c r="D29" s="33"/>
      <c r="E29" s="33"/>
      <c r="F29" s="139"/>
      <c r="G29" s="140"/>
      <c r="H29" s="32"/>
      <c r="I29" s="32"/>
      <c r="J29" s="32"/>
      <c r="K29" s="33"/>
    </row>
    <row r="30" spans="1:11">
      <c r="A30" s="3" t="s">
        <v>14</v>
      </c>
      <c r="B30" s="154" t="s">
        <v>15</v>
      </c>
      <c r="C30" s="155"/>
      <c r="D30" s="155"/>
      <c r="E30" s="155"/>
      <c r="F30" s="155"/>
      <c r="G30" s="155"/>
      <c r="H30" s="155"/>
      <c r="I30" s="155"/>
      <c r="J30" s="155"/>
      <c r="K30" s="156"/>
    </row>
    <row r="31" spans="1:11">
      <c r="A31" s="3" t="s">
        <v>16</v>
      </c>
      <c r="B31" s="142" t="s">
        <v>229</v>
      </c>
      <c r="C31" s="143"/>
      <c r="D31" s="79" t="s">
        <v>229</v>
      </c>
      <c r="E31" s="63" t="s">
        <v>230</v>
      </c>
      <c r="F31" s="142" t="s">
        <v>231</v>
      </c>
      <c r="G31" s="143"/>
      <c r="H31" s="142" t="s">
        <v>231</v>
      </c>
      <c r="I31" s="143"/>
      <c r="J31" s="142" t="s">
        <v>233</v>
      </c>
      <c r="K31" s="143"/>
    </row>
    <row r="32" spans="1:11">
      <c r="A32" s="3" t="s">
        <v>17</v>
      </c>
      <c r="B32" s="142" t="s">
        <v>229</v>
      </c>
      <c r="C32" s="143"/>
      <c r="D32" s="79" t="s">
        <v>229</v>
      </c>
      <c r="E32" s="79" t="s">
        <v>230</v>
      </c>
      <c r="F32" s="142" t="s">
        <v>231</v>
      </c>
      <c r="G32" s="143"/>
      <c r="H32" s="142" t="s">
        <v>231</v>
      </c>
      <c r="I32" s="143"/>
      <c r="J32" s="142" t="s">
        <v>233</v>
      </c>
      <c r="K32" s="143"/>
    </row>
    <row r="33" spans="1:11">
      <c r="A33" s="3" t="s">
        <v>18</v>
      </c>
      <c r="B33" s="142" t="s">
        <v>229</v>
      </c>
      <c r="C33" s="143"/>
      <c r="D33" s="79" t="s">
        <v>229</v>
      </c>
      <c r="E33" s="79" t="s">
        <v>230</v>
      </c>
      <c r="F33" s="142" t="s">
        <v>231</v>
      </c>
      <c r="G33" s="143"/>
      <c r="H33" s="142" t="s">
        <v>231</v>
      </c>
      <c r="I33" s="143"/>
      <c r="J33" s="142" t="s">
        <v>233</v>
      </c>
      <c r="K33" s="143"/>
    </row>
    <row r="34" spans="1:11">
      <c r="A34" s="3" t="s">
        <v>19</v>
      </c>
      <c r="B34" s="142" t="s">
        <v>229</v>
      </c>
      <c r="C34" s="143"/>
      <c r="D34" s="79" t="s">
        <v>229</v>
      </c>
      <c r="E34" s="79" t="s">
        <v>230</v>
      </c>
      <c r="F34" s="142" t="s">
        <v>231</v>
      </c>
      <c r="G34" s="143"/>
      <c r="H34" s="142" t="s">
        <v>231</v>
      </c>
      <c r="I34" s="143"/>
      <c r="J34" s="142" t="s">
        <v>233</v>
      </c>
      <c r="K34" s="143"/>
    </row>
    <row r="35" spans="1:11">
      <c r="A35" s="3" t="s">
        <v>20</v>
      </c>
      <c r="B35" s="81"/>
      <c r="C35" s="80"/>
      <c r="D35" s="79"/>
      <c r="E35" s="79"/>
      <c r="F35" s="142"/>
      <c r="G35" s="143"/>
      <c r="H35" s="142"/>
      <c r="I35" s="143"/>
      <c r="J35" s="80"/>
      <c r="K35" s="5"/>
    </row>
    <row r="36" spans="1:11">
      <c r="A36" s="9" t="s">
        <v>21</v>
      </c>
      <c r="B36" s="9"/>
      <c r="C36" s="28"/>
      <c r="D36" s="28"/>
      <c r="E36" s="28"/>
      <c r="F36" s="29"/>
      <c r="G36" s="33"/>
      <c r="H36" s="10"/>
      <c r="I36" s="8"/>
      <c r="J36" s="8"/>
      <c r="K36" s="10"/>
    </row>
    <row r="37" spans="1:11">
      <c r="A37" s="59" t="s">
        <v>235</v>
      </c>
      <c r="B37" s="59"/>
      <c r="C37" s="20"/>
      <c r="D37" s="20"/>
      <c r="E37" s="22"/>
      <c r="F37" s="21"/>
      <c r="G37" s="23"/>
      <c r="H37" s="22"/>
      <c r="I37" s="23"/>
      <c r="J37" s="23"/>
      <c r="K37" s="22"/>
    </row>
    <row r="38" spans="1:11">
      <c r="A38" s="13"/>
      <c r="B38" s="13"/>
      <c r="C38" s="14"/>
      <c r="D38" s="15"/>
      <c r="E38" s="11"/>
      <c r="F38" s="16"/>
      <c r="G38" s="12"/>
      <c r="H38" s="11"/>
      <c r="I38" s="11"/>
      <c r="J38" s="11"/>
      <c r="K38" s="12"/>
    </row>
    <row r="39" spans="1:11">
      <c r="A39" s="13"/>
      <c r="B39" s="13"/>
      <c r="C39" s="15"/>
      <c r="D39" s="144"/>
      <c r="E39" s="144"/>
      <c r="H39" s="11"/>
      <c r="I39" s="147"/>
      <c r="J39" s="147"/>
      <c r="K39" s="147"/>
    </row>
    <row r="40" spans="1:11">
      <c r="A40" s="13"/>
      <c r="B40" s="13"/>
      <c r="C40" s="11"/>
      <c r="D40" s="11"/>
      <c r="E40" s="11"/>
      <c r="H40" s="11"/>
    </row>
    <row r="41" spans="1:11">
      <c r="A41" s="11"/>
      <c r="B41" s="11"/>
      <c r="C41" s="11"/>
      <c r="D41" s="145"/>
      <c r="E41" s="145"/>
      <c r="H41" s="11"/>
      <c r="I41" s="148"/>
      <c r="J41" s="148"/>
      <c r="K41" s="148"/>
    </row>
    <row r="42" spans="1:11">
      <c r="A42" s="11"/>
      <c r="B42" s="11"/>
      <c r="C42" s="11"/>
      <c r="D42" s="146"/>
      <c r="E42" s="146"/>
      <c r="H42" s="11"/>
      <c r="I42" s="147"/>
      <c r="J42" s="147"/>
      <c r="K42" s="147"/>
    </row>
    <row r="43" spans="1:11">
      <c r="A43" s="11"/>
      <c r="B43" s="11"/>
      <c r="C43" s="144"/>
      <c r="D43" s="144"/>
      <c r="E43" s="144"/>
      <c r="F43" s="144"/>
      <c r="G43" s="144"/>
      <c r="H43" s="144"/>
      <c r="I43" s="144"/>
      <c r="J43" s="144"/>
      <c r="K43" s="144"/>
    </row>
    <row r="44" spans="1:11">
      <c r="A44" s="11"/>
      <c r="B44" s="11"/>
      <c r="C44" s="12"/>
      <c r="D44" s="11"/>
      <c r="E44" s="144"/>
      <c r="F44" s="144"/>
      <c r="G44" s="144"/>
      <c r="H44" s="11"/>
      <c r="I44" s="144"/>
      <c r="J44" s="144"/>
      <c r="K44" s="144"/>
    </row>
    <row r="45" spans="1:11">
      <c r="A45" s="11"/>
      <c r="B45" s="11"/>
      <c r="C45" s="12"/>
      <c r="D45" s="11"/>
      <c r="E45" s="11"/>
      <c r="F45" s="11"/>
      <c r="G45" s="11"/>
      <c r="H45" s="11"/>
      <c r="I45" s="11"/>
      <c r="J45" s="11"/>
      <c r="K45" s="11"/>
    </row>
    <row r="46" spans="1:11">
      <c r="A46" s="11"/>
      <c r="B46" s="11"/>
      <c r="C46" s="76"/>
      <c r="D46" s="11"/>
      <c r="E46" s="11"/>
      <c r="F46" s="11"/>
      <c r="G46" s="11"/>
      <c r="H46" s="11"/>
      <c r="I46" s="11"/>
      <c r="J46" s="11"/>
      <c r="K46" s="11"/>
    </row>
    <row r="47" spans="1:11">
      <c r="A47" s="11"/>
      <c r="B47" s="11"/>
      <c r="C47" s="76"/>
      <c r="D47" s="11"/>
      <c r="E47" s="11"/>
      <c r="F47" s="11"/>
      <c r="G47" s="11"/>
      <c r="H47" s="11"/>
      <c r="I47" s="11"/>
      <c r="J47" s="11"/>
      <c r="K47" s="11"/>
    </row>
    <row r="48" spans="1:11">
      <c r="A48" s="11"/>
      <c r="B48" s="11"/>
      <c r="C48" s="76"/>
      <c r="D48" s="11"/>
      <c r="E48" s="11"/>
      <c r="F48" s="11"/>
      <c r="G48" s="11"/>
      <c r="H48" s="11"/>
      <c r="I48" s="11"/>
      <c r="J48" s="11"/>
      <c r="K48" s="11"/>
    </row>
    <row r="49" spans="1:15">
      <c r="A49" s="11"/>
      <c r="B49" s="11"/>
      <c r="C49" s="76"/>
      <c r="D49" s="11"/>
      <c r="E49" s="11"/>
      <c r="F49" s="11"/>
      <c r="G49" s="11"/>
      <c r="H49" s="11"/>
      <c r="I49" s="11"/>
      <c r="J49" s="11"/>
      <c r="K49" s="11"/>
    </row>
    <row r="50" spans="1:15" ht="15.75">
      <c r="A50" s="133" t="s">
        <v>141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</row>
    <row r="51" spans="1:15" ht="15.75">
      <c r="A51" s="133" t="s">
        <v>26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</row>
    <row r="52" spans="1:15" ht="15.75">
      <c r="A52" s="133" t="s">
        <v>1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</row>
    <row r="53" spans="1:15" ht="15.75">
      <c r="A53" s="133" t="s">
        <v>31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</row>
    <row r="54" spans="1:15" ht="15.75">
      <c r="A54" s="1" t="s">
        <v>275</v>
      </c>
      <c r="B54" s="1"/>
      <c r="C54" s="2"/>
      <c r="E54" s="2"/>
      <c r="F54" s="1"/>
      <c r="G54" s="2"/>
      <c r="H54" s="1"/>
      <c r="I54" s="1"/>
      <c r="J54" s="1"/>
      <c r="K54" s="1"/>
    </row>
    <row r="55" spans="1:15" s="11" customFormat="1">
      <c r="A55" s="24" t="s">
        <v>2</v>
      </c>
      <c r="B55" s="134" t="s">
        <v>3</v>
      </c>
      <c r="C55" s="135"/>
      <c r="D55" s="25" t="s">
        <v>27</v>
      </c>
      <c r="E55" s="24" t="s">
        <v>4</v>
      </c>
      <c r="F55" s="134" t="s">
        <v>5</v>
      </c>
      <c r="G55" s="135"/>
      <c r="H55" s="134" t="s">
        <v>6</v>
      </c>
      <c r="I55" s="135"/>
      <c r="J55" s="134" t="s">
        <v>7</v>
      </c>
      <c r="K55" s="135"/>
      <c r="O55" s="11" t="s">
        <v>0</v>
      </c>
    </row>
    <row r="56" spans="1:15" s="11" customFormat="1">
      <c r="A56" s="24" t="s">
        <v>28</v>
      </c>
      <c r="B56" s="137">
        <v>42261</v>
      </c>
      <c r="C56" s="138"/>
      <c r="D56" s="27">
        <v>42262</v>
      </c>
      <c r="E56" s="26">
        <v>42263</v>
      </c>
      <c r="F56" s="137">
        <v>42264</v>
      </c>
      <c r="G56" s="138"/>
      <c r="H56" s="137">
        <v>42265</v>
      </c>
      <c r="I56" s="138"/>
      <c r="J56" s="137">
        <v>42266</v>
      </c>
      <c r="K56" s="138"/>
    </row>
    <row r="57" spans="1:15" s="11" customFormat="1">
      <c r="A57" s="3" t="s">
        <v>8</v>
      </c>
      <c r="B57" s="3"/>
      <c r="C57" s="3" t="s">
        <v>221</v>
      </c>
      <c r="D57" s="3" t="s">
        <v>222</v>
      </c>
      <c r="E57" s="6"/>
      <c r="F57" s="130"/>
      <c r="G57" s="131"/>
      <c r="H57" s="130"/>
      <c r="I57" s="131"/>
      <c r="J57" s="73"/>
      <c r="K57" s="6"/>
    </row>
    <row r="58" spans="1:15" s="11" customFormat="1">
      <c r="A58" s="3" t="s">
        <v>9</v>
      </c>
      <c r="B58" s="33" t="s">
        <v>223</v>
      </c>
      <c r="C58" s="32" t="s">
        <v>224</v>
      </c>
      <c r="D58" s="122" t="s">
        <v>233</v>
      </c>
      <c r="E58" s="79" t="s">
        <v>232</v>
      </c>
      <c r="F58" s="142" t="s">
        <v>234</v>
      </c>
      <c r="G58" s="143"/>
      <c r="H58" s="142" t="s">
        <v>234</v>
      </c>
      <c r="I58" s="143"/>
      <c r="J58" s="139" t="s">
        <v>238</v>
      </c>
      <c r="K58" s="140"/>
    </row>
    <row r="59" spans="1:15" s="11" customFormat="1">
      <c r="A59" s="3" t="s">
        <v>10</v>
      </c>
      <c r="B59" s="33" t="s">
        <v>223</v>
      </c>
      <c r="C59" s="32" t="s">
        <v>224</v>
      </c>
      <c r="D59" s="122" t="s">
        <v>233</v>
      </c>
      <c r="E59" s="79" t="s">
        <v>232</v>
      </c>
      <c r="F59" s="142" t="s">
        <v>234</v>
      </c>
      <c r="G59" s="143"/>
      <c r="H59" s="142" t="s">
        <v>234</v>
      </c>
      <c r="I59" s="143"/>
      <c r="J59" s="139" t="s">
        <v>238</v>
      </c>
      <c r="K59" s="140"/>
    </row>
    <row r="60" spans="1:15" s="11" customFormat="1">
      <c r="A60" s="3" t="s">
        <v>11</v>
      </c>
      <c r="B60" s="33" t="s">
        <v>223</v>
      </c>
      <c r="C60" s="32" t="s">
        <v>224</v>
      </c>
      <c r="D60" s="122" t="s">
        <v>233</v>
      </c>
      <c r="E60" s="79" t="s">
        <v>232</v>
      </c>
      <c r="F60" s="142" t="s">
        <v>234</v>
      </c>
      <c r="G60" s="143"/>
      <c r="H60" s="142" t="s">
        <v>234</v>
      </c>
      <c r="I60" s="143"/>
      <c r="J60" s="139" t="s">
        <v>238</v>
      </c>
      <c r="K60" s="140"/>
    </row>
    <row r="61" spans="1:15" s="11" customFormat="1">
      <c r="A61" s="3" t="s">
        <v>12</v>
      </c>
      <c r="B61" s="33" t="s">
        <v>223</v>
      </c>
      <c r="C61" s="32" t="s">
        <v>224</v>
      </c>
      <c r="D61" s="122" t="s">
        <v>233</v>
      </c>
      <c r="E61" s="79" t="s">
        <v>232</v>
      </c>
      <c r="F61" s="142" t="s">
        <v>234</v>
      </c>
      <c r="G61" s="143"/>
      <c r="H61" s="142" t="s">
        <v>234</v>
      </c>
      <c r="I61" s="143"/>
      <c r="J61" s="139" t="s">
        <v>238</v>
      </c>
      <c r="K61" s="140"/>
    </row>
    <row r="62" spans="1:15" s="11" customFormat="1">
      <c r="A62" s="3" t="s">
        <v>13</v>
      </c>
      <c r="B62" s="3"/>
      <c r="C62" s="63"/>
      <c r="D62" s="63"/>
      <c r="E62" s="63"/>
      <c r="F62" s="66"/>
      <c r="G62" s="66"/>
      <c r="H62" s="33"/>
      <c r="I62" s="33"/>
      <c r="J62" s="33"/>
      <c r="K62" s="83"/>
    </row>
    <row r="63" spans="1:15" s="11" customFormat="1">
      <c r="A63" s="3" t="s">
        <v>14</v>
      </c>
      <c r="B63" s="157" t="s">
        <v>15</v>
      </c>
      <c r="C63" s="158"/>
      <c r="D63" s="158"/>
      <c r="E63" s="158"/>
      <c r="F63" s="158"/>
      <c r="G63" s="158"/>
      <c r="H63" s="158"/>
      <c r="I63" s="158"/>
      <c r="J63" s="158"/>
      <c r="K63" s="159"/>
    </row>
    <row r="64" spans="1:15">
      <c r="A64" s="3" t="s">
        <v>16</v>
      </c>
      <c r="B64" s="142" t="s">
        <v>232</v>
      </c>
      <c r="C64" s="143"/>
      <c r="D64" s="79" t="s">
        <v>234</v>
      </c>
      <c r="E64" s="79" t="s">
        <v>234</v>
      </c>
      <c r="F64" s="139" t="s">
        <v>236</v>
      </c>
      <c r="G64" s="140"/>
      <c r="H64" s="139" t="s">
        <v>237</v>
      </c>
      <c r="I64" s="140"/>
      <c r="J64" s="139"/>
      <c r="K64" s="140"/>
    </row>
    <row r="65" spans="1:11">
      <c r="A65" s="3" t="s">
        <v>17</v>
      </c>
      <c r="B65" s="142" t="s">
        <v>232</v>
      </c>
      <c r="C65" s="143"/>
      <c r="D65" s="79" t="s">
        <v>234</v>
      </c>
      <c r="E65" s="79" t="s">
        <v>234</v>
      </c>
      <c r="F65" s="139" t="s">
        <v>236</v>
      </c>
      <c r="G65" s="140"/>
      <c r="H65" s="139" t="s">
        <v>237</v>
      </c>
      <c r="I65" s="140"/>
      <c r="J65" s="139"/>
      <c r="K65" s="140"/>
    </row>
    <row r="66" spans="1:11">
      <c r="A66" s="3" t="s">
        <v>18</v>
      </c>
      <c r="B66" s="142" t="s">
        <v>232</v>
      </c>
      <c r="C66" s="143"/>
      <c r="D66" s="79" t="s">
        <v>234</v>
      </c>
      <c r="E66" s="79" t="s">
        <v>234</v>
      </c>
      <c r="F66" s="139" t="s">
        <v>236</v>
      </c>
      <c r="G66" s="140"/>
      <c r="H66" s="139" t="s">
        <v>237</v>
      </c>
      <c r="I66" s="140"/>
      <c r="J66" s="139"/>
      <c r="K66" s="140"/>
    </row>
    <row r="67" spans="1:11">
      <c r="A67" s="3" t="s">
        <v>19</v>
      </c>
      <c r="B67" s="142" t="s">
        <v>232</v>
      </c>
      <c r="C67" s="143"/>
      <c r="D67" s="79" t="s">
        <v>234</v>
      </c>
      <c r="E67" s="79" t="s">
        <v>234</v>
      </c>
      <c r="F67" s="139" t="s">
        <v>236</v>
      </c>
      <c r="G67" s="140"/>
      <c r="H67" s="139" t="s">
        <v>237</v>
      </c>
      <c r="I67" s="140"/>
      <c r="J67" s="139"/>
      <c r="K67" s="140"/>
    </row>
    <row r="68" spans="1:11">
      <c r="A68" s="3" t="s">
        <v>20</v>
      </c>
      <c r="B68" s="3"/>
      <c r="C68" s="28"/>
      <c r="D68" s="123"/>
      <c r="E68" s="6"/>
      <c r="F68" s="5"/>
      <c r="G68" s="6"/>
      <c r="H68" s="5"/>
      <c r="I68" s="5"/>
      <c r="J68" s="5"/>
      <c r="K68" s="5"/>
    </row>
    <row r="69" spans="1:11">
      <c r="A69" s="9" t="s">
        <v>21</v>
      </c>
      <c r="B69" s="9"/>
      <c r="C69" s="28"/>
      <c r="D69" s="123"/>
      <c r="E69" s="8"/>
      <c r="F69" s="60"/>
      <c r="G69" s="8"/>
      <c r="H69" s="8"/>
      <c r="I69" s="8"/>
      <c r="J69" s="8"/>
      <c r="K69" s="8"/>
    </row>
    <row r="70" spans="1:11">
      <c r="A70" s="59" t="s">
        <v>235</v>
      </c>
      <c r="B70" s="59"/>
      <c r="C70" s="61"/>
      <c r="D70" s="20"/>
      <c r="E70" s="23"/>
      <c r="F70" s="62"/>
      <c r="G70" s="23"/>
      <c r="H70" s="23"/>
      <c r="I70" s="23"/>
      <c r="J70" s="23"/>
      <c r="K70" s="23"/>
    </row>
    <row r="71" spans="1:11">
      <c r="A71" s="59"/>
      <c r="B71" s="59"/>
      <c r="C71" s="61"/>
      <c r="D71" s="20"/>
      <c r="E71" s="23"/>
      <c r="F71" s="62"/>
      <c r="G71" s="23"/>
      <c r="H71" s="23"/>
      <c r="I71" s="23"/>
      <c r="J71" s="23"/>
      <c r="K71" s="23"/>
    </row>
    <row r="72" spans="1:11" ht="15.75">
      <c r="A72" s="1" t="s">
        <v>275</v>
      </c>
      <c r="B72" s="19"/>
      <c r="C72" s="61"/>
      <c r="D72" s="20"/>
      <c r="E72" s="23"/>
      <c r="F72" s="62"/>
      <c r="G72" s="23"/>
      <c r="H72" s="23"/>
      <c r="I72" s="23"/>
      <c r="J72" s="23"/>
      <c r="K72" s="23"/>
    </row>
    <row r="73" spans="1:11">
      <c r="A73" s="24" t="s">
        <v>2</v>
      </c>
      <c r="B73" s="134" t="s">
        <v>3</v>
      </c>
      <c r="C73" s="135"/>
      <c r="D73" s="25" t="s">
        <v>27</v>
      </c>
      <c r="E73" s="24" t="s">
        <v>4</v>
      </c>
      <c r="F73" s="134" t="s">
        <v>5</v>
      </c>
      <c r="G73" s="135"/>
      <c r="H73" s="134" t="s">
        <v>6</v>
      </c>
      <c r="I73" s="135"/>
      <c r="J73" s="71"/>
      <c r="K73" s="24" t="s">
        <v>7</v>
      </c>
    </row>
    <row r="74" spans="1:11">
      <c r="A74" s="24" t="s">
        <v>28</v>
      </c>
      <c r="B74" s="137">
        <v>42268</v>
      </c>
      <c r="C74" s="138"/>
      <c r="D74" s="27">
        <v>42269</v>
      </c>
      <c r="E74" s="26">
        <v>42270</v>
      </c>
      <c r="F74" s="137"/>
      <c r="G74" s="138"/>
      <c r="H74" s="137"/>
      <c r="I74" s="138"/>
      <c r="J74" s="72"/>
      <c r="K74" s="26"/>
    </row>
    <row r="75" spans="1:11">
      <c r="A75" s="3" t="s">
        <v>8</v>
      </c>
      <c r="B75" s="3"/>
      <c r="C75" s="66"/>
      <c r="D75" s="66"/>
      <c r="E75" s="66"/>
      <c r="F75" s="151"/>
      <c r="G75" s="152"/>
      <c r="H75" s="151"/>
      <c r="I75" s="152"/>
      <c r="J75" s="78"/>
      <c r="K75" s="66"/>
    </row>
    <row r="76" spans="1:11">
      <c r="A76" s="3" t="s">
        <v>9</v>
      </c>
      <c r="B76" s="130" t="s">
        <v>240</v>
      </c>
      <c r="C76" s="131"/>
      <c r="D76" s="63" t="s">
        <v>240</v>
      </c>
      <c r="E76" s="79" t="s">
        <v>240</v>
      </c>
      <c r="F76" s="82"/>
      <c r="G76" s="66"/>
      <c r="H76" s="82"/>
      <c r="I76" s="66"/>
      <c r="J76" s="77"/>
      <c r="K76" s="66"/>
    </row>
    <row r="77" spans="1:11">
      <c r="A77" s="3" t="s">
        <v>10</v>
      </c>
      <c r="B77" s="130" t="s">
        <v>240</v>
      </c>
      <c r="C77" s="131"/>
      <c r="D77" s="79" t="s">
        <v>240</v>
      </c>
      <c r="E77" s="79" t="s">
        <v>240</v>
      </c>
      <c r="F77" s="82"/>
      <c r="G77" s="66"/>
      <c r="H77" s="82"/>
      <c r="I77" s="66"/>
      <c r="J77" s="77"/>
      <c r="K77" s="63"/>
    </row>
    <row r="78" spans="1:11">
      <c r="A78" s="3" t="s">
        <v>11</v>
      </c>
      <c r="B78" s="130" t="s">
        <v>240</v>
      </c>
      <c r="C78" s="131"/>
      <c r="D78" s="79" t="s">
        <v>240</v>
      </c>
      <c r="E78" s="79" t="s">
        <v>240</v>
      </c>
      <c r="F78" s="82"/>
      <c r="G78" s="66"/>
      <c r="H78" s="82"/>
      <c r="I78" s="66"/>
      <c r="J78" s="77"/>
      <c r="K78" s="63"/>
    </row>
    <row r="79" spans="1:11">
      <c r="A79" s="3" t="s">
        <v>12</v>
      </c>
      <c r="B79" s="130" t="s">
        <v>240</v>
      </c>
      <c r="C79" s="131"/>
      <c r="D79" s="79" t="s">
        <v>240</v>
      </c>
      <c r="E79" s="79" t="s">
        <v>240</v>
      </c>
      <c r="F79" s="82"/>
      <c r="G79" s="66"/>
      <c r="H79" s="82"/>
      <c r="I79" s="66"/>
      <c r="J79" s="77"/>
      <c r="K79" s="63"/>
    </row>
    <row r="80" spans="1:11">
      <c r="A80" s="3" t="s">
        <v>13</v>
      </c>
      <c r="B80" s="3"/>
      <c r="C80" s="66"/>
      <c r="D80" s="66"/>
      <c r="E80" s="66"/>
      <c r="F80" s="66"/>
      <c r="G80" s="66"/>
      <c r="H80" s="66"/>
      <c r="I80" s="66"/>
      <c r="J80" s="77"/>
      <c r="K80" s="63"/>
    </row>
    <row r="81" spans="1:11">
      <c r="A81" s="3" t="s">
        <v>14</v>
      </c>
      <c r="B81" s="157" t="s">
        <v>15</v>
      </c>
      <c r="C81" s="158"/>
      <c r="D81" s="158"/>
      <c r="E81" s="158"/>
      <c r="F81" s="158"/>
      <c r="G81" s="158"/>
      <c r="H81" s="158"/>
      <c r="I81" s="158"/>
      <c r="J81" s="158"/>
      <c r="K81" s="159"/>
    </row>
    <row r="82" spans="1:11">
      <c r="A82" s="3" t="s">
        <v>16</v>
      </c>
      <c r="B82" s="130" t="s">
        <v>241</v>
      </c>
      <c r="C82" s="131"/>
      <c r="D82" s="63" t="s">
        <v>242</v>
      </c>
      <c r="E82" s="33" t="s">
        <v>239</v>
      </c>
      <c r="F82" s="139"/>
      <c r="G82" s="140"/>
      <c r="H82" s="139"/>
      <c r="I82" s="140"/>
      <c r="J82" s="75"/>
      <c r="K82" s="33"/>
    </row>
    <row r="83" spans="1:11">
      <c r="A83" s="3" t="s">
        <v>17</v>
      </c>
      <c r="B83" s="130" t="s">
        <v>241</v>
      </c>
      <c r="C83" s="131"/>
      <c r="D83" s="79" t="s">
        <v>242</v>
      </c>
      <c r="E83" s="33" t="s">
        <v>239</v>
      </c>
      <c r="F83" s="139"/>
      <c r="G83" s="140"/>
      <c r="H83" s="139"/>
      <c r="I83" s="140"/>
      <c r="J83" s="75"/>
      <c r="K83" s="33"/>
    </row>
    <row r="84" spans="1:11">
      <c r="A84" s="3" t="s">
        <v>18</v>
      </c>
      <c r="B84" s="130" t="s">
        <v>241</v>
      </c>
      <c r="C84" s="131"/>
      <c r="D84" s="79" t="s">
        <v>242</v>
      </c>
      <c r="E84" s="33" t="s">
        <v>239</v>
      </c>
      <c r="F84" s="139"/>
      <c r="G84" s="140"/>
      <c r="H84" s="139"/>
      <c r="I84" s="140"/>
      <c r="J84" s="75"/>
      <c r="K84" s="33"/>
    </row>
    <row r="85" spans="1:11">
      <c r="A85" s="3" t="s">
        <v>19</v>
      </c>
      <c r="B85" s="130" t="s">
        <v>241</v>
      </c>
      <c r="C85" s="131"/>
      <c r="D85" s="79" t="s">
        <v>242</v>
      </c>
      <c r="E85" s="33" t="s">
        <v>239</v>
      </c>
      <c r="F85" s="139"/>
      <c r="G85" s="140"/>
      <c r="H85" s="139"/>
      <c r="I85" s="140"/>
      <c r="J85" s="75"/>
      <c r="K85" s="33"/>
    </row>
    <row r="86" spans="1:11">
      <c r="A86" s="3" t="s">
        <v>20</v>
      </c>
      <c r="B86" s="3"/>
      <c r="C86" s="33"/>
      <c r="D86" s="8"/>
      <c r="E86" s="64"/>
      <c r="F86" s="8"/>
      <c r="G86" s="64"/>
      <c r="H86" s="8"/>
      <c r="I86" s="8"/>
      <c r="J86" s="8"/>
      <c r="K86" s="8"/>
    </row>
    <row r="87" spans="1:11">
      <c r="A87" s="9" t="s">
        <v>21</v>
      </c>
      <c r="B87" s="9"/>
      <c r="C87" s="33"/>
      <c r="D87" s="8"/>
      <c r="E87" s="10"/>
      <c r="F87" s="7"/>
      <c r="G87" s="8"/>
      <c r="H87" s="10"/>
      <c r="I87" s="8"/>
      <c r="J87" s="8"/>
      <c r="K87" s="10"/>
    </row>
    <row r="88" spans="1:11">
      <c r="C88" s="14"/>
      <c r="D88" s="15"/>
      <c r="E88" s="11"/>
      <c r="F88" s="16"/>
      <c r="G88" s="12"/>
      <c r="H88" s="11"/>
      <c r="I88" s="132" t="s">
        <v>274</v>
      </c>
      <c r="J88" s="132"/>
      <c r="K88" s="132"/>
    </row>
    <row r="89" spans="1:11">
      <c r="C89" s="15"/>
      <c r="D89" s="144" t="s">
        <v>29</v>
      </c>
      <c r="E89" s="144"/>
      <c r="H89" s="11"/>
      <c r="I89" s="147" t="s">
        <v>34</v>
      </c>
      <c r="J89" s="147"/>
      <c r="K89" s="147"/>
    </row>
    <row r="90" spans="1:11">
      <c r="C90" s="11"/>
      <c r="D90" s="11"/>
      <c r="E90" s="11"/>
      <c r="H90" s="11"/>
    </row>
    <row r="91" spans="1:11">
      <c r="C91" s="11"/>
      <c r="D91" s="145" t="s">
        <v>37</v>
      </c>
      <c r="E91" s="145"/>
      <c r="H91" s="11"/>
      <c r="I91" s="148" t="s">
        <v>35</v>
      </c>
      <c r="J91" s="148"/>
      <c r="K91" s="148"/>
    </row>
    <row r="92" spans="1:11">
      <c r="C92" s="11"/>
      <c r="D92" s="146" t="s">
        <v>22</v>
      </c>
      <c r="E92" s="146"/>
      <c r="H92" s="11"/>
      <c r="I92" s="147" t="s">
        <v>36</v>
      </c>
      <c r="J92" s="147"/>
      <c r="K92" s="147"/>
    </row>
    <row r="93" spans="1:11">
      <c r="C93" s="144" t="s">
        <v>33</v>
      </c>
      <c r="D93" s="144"/>
      <c r="E93" s="144"/>
      <c r="F93" s="144"/>
      <c r="G93" s="144"/>
      <c r="H93" s="144"/>
      <c r="I93" s="144"/>
      <c r="J93" s="144"/>
      <c r="K93" s="144"/>
    </row>
    <row r="94" spans="1:11">
      <c r="C94" s="12" t="s">
        <v>23</v>
      </c>
      <c r="D94" s="11"/>
      <c r="E94" s="144" t="s">
        <v>30</v>
      </c>
      <c r="F94" s="144"/>
      <c r="G94" s="144"/>
      <c r="H94" s="11"/>
      <c r="I94" s="144" t="s">
        <v>41</v>
      </c>
      <c r="J94" s="144"/>
      <c r="K94" s="144"/>
    </row>
    <row r="95" spans="1:11">
      <c r="C95" s="12"/>
      <c r="D95" s="11"/>
      <c r="E95" s="11"/>
      <c r="F95" s="11"/>
      <c r="G95" s="11"/>
      <c r="H95" s="11"/>
      <c r="I95" s="11"/>
      <c r="J95" s="11"/>
      <c r="K95" s="11"/>
    </row>
    <row r="96" spans="1:11">
      <c r="C96" s="18" t="s">
        <v>24</v>
      </c>
      <c r="D96" s="16"/>
      <c r="E96" s="145" t="s">
        <v>38</v>
      </c>
      <c r="F96" s="145"/>
      <c r="G96" s="145"/>
      <c r="H96" s="11"/>
      <c r="I96" s="153" t="s">
        <v>32</v>
      </c>
      <c r="J96" s="153"/>
      <c r="K96" s="153"/>
    </row>
    <row r="97" spans="3:11">
      <c r="C97" s="17" t="s">
        <v>25</v>
      </c>
      <c r="D97" s="16"/>
      <c r="E97" s="146" t="s">
        <v>39</v>
      </c>
      <c r="F97" s="146"/>
      <c r="G97" s="146"/>
      <c r="H97" s="11"/>
      <c r="I97" s="149" t="s">
        <v>40</v>
      </c>
      <c r="J97" s="149"/>
      <c r="K97" s="150"/>
    </row>
    <row r="98" spans="3:11">
      <c r="C98" s="20"/>
      <c r="D98" s="20"/>
      <c r="E98" s="22"/>
      <c r="F98" s="21"/>
      <c r="G98" s="23"/>
      <c r="H98" s="22"/>
      <c r="I98" s="23"/>
      <c r="J98" s="23"/>
      <c r="K98" s="22"/>
    </row>
  </sheetData>
  <mergeCells count="163">
    <mergeCell ref="B64:C64"/>
    <mergeCell ref="B65:C65"/>
    <mergeCell ref="B66:C66"/>
    <mergeCell ref="B67:C67"/>
    <mergeCell ref="B73:C73"/>
    <mergeCell ref="B74:C74"/>
    <mergeCell ref="B81:K81"/>
    <mergeCell ref="H64:I64"/>
    <mergeCell ref="H65:I65"/>
    <mergeCell ref="H66:I66"/>
    <mergeCell ref="H67:I67"/>
    <mergeCell ref="J64:K64"/>
    <mergeCell ref="J65:K65"/>
    <mergeCell ref="J66:K66"/>
    <mergeCell ref="J67:K67"/>
    <mergeCell ref="B76:C76"/>
    <mergeCell ref="B77:C77"/>
    <mergeCell ref="B78:C78"/>
    <mergeCell ref="B79:C79"/>
    <mergeCell ref="F73:G73"/>
    <mergeCell ref="F74:G74"/>
    <mergeCell ref="F75:G75"/>
    <mergeCell ref="F65:G65"/>
    <mergeCell ref="F66:G66"/>
    <mergeCell ref="B6:C6"/>
    <mergeCell ref="B7:C7"/>
    <mergeCell ref="B22:C22"/>
    <mergeCell ref="B23:C23"/>
    <mergeCell ref="B25:C25"/>
    <mergeCell ref="B26:C26"/>
    <mergeCell ref="B27:C27"/>
    <mergeCell ref="B28:C28"/>
    <mergeCell ref="B14:K14"/>
    <mergeCell ref="J6:K6"/>
    <mergeCell ref="J7:K7"/>
    <mergeCell ref="J22:K22"/>
    <mergeCell ref="J23:K23"/>
    <mergeCell ref="H15:I15"/>
    <mergeCell ref="H16:I16"/>
    <mergeCell ref="H17:I17"/>
    <mergeCell ref="F58:G58"/>
    <mergeCell ref="F59:G59"/>
    <mergeCell ref="F60:G60"/>
    <mergeCell ref="F61:G61"/>
    <mergeCell ref="J55:K55"/>
    <mergeCell ref="J56:K56"/>
    <mergeCell ref="B55:C55"/>
    <mergeCell ref="B56:C56"/>
    <mergeCell ref="B63:K63"/>
    <mergeCell ref="J58:K58"/>
    <mergeCell ref="J59:K59"/>
    <mergeCell ref="J60:K60"/>
    <mergeCell ref="J61:K61"/>
    <mergeCell ref="H57:I57"/>
    <mergeCell ref="F56:G56"/>
    <mergeCell ref="H55:I55"/>
    <mergeCell ref="H56:I56"/>
    <mergeCell ref="F57:G57"/>
    <mergeCell ref="J31:K31"/>
    <mergeCell ref="J32:K32"/>
    <mergeCell ref="J33:K33"/>
    <mergeCell ref="J34:K34"/>
    <mergeCell ref="B30:K30"/>
    <mergeCell ref="B31:C31"/>
    <mergeCell ref="B32:C32"/>
    <mergeCell ref="B33:C33"/>
    <mergeCell ref="B34:C34"/>
    <mergeCell ref="F67:G67"/>
    <mergeCell ref="F64:G64"/>
    <mergeCell ref="H59:I59"/>
    <mergeCell ref="H60:I60"/>
    <mergeCell ref="H61:I61"/>
    <mergeCell ref="F82:G82"/>
    <mergeCell ref="F83:G83"/>
    <mergeCell ref="H31:I31"/>
    <mergeCell ref="H32:I32"/>
    <mergeCell ref="H33:I33"/>
    <mergeCell ref="H34:I34"/>
    <mergeCell ref="F31:G31"/>
    <mergeCell ref="F32:G32"/>
    <mergeCell ref="F33:G33"/>
    <mergeCell ref="F34:G34"/>
    <mergeCell ref="I44:K44"/>
    <mergeCell ref="A50:K50"/>
    <mergeCell ref="A51:K51"/>
    <mergeCell ref="A52:K52"/>
    <mergeCell ref="H73:I73"/>
    <mergeCell ref="H74:I74"/>
    <mergeCell ref="H75:I75"/>
    <mergeCell ref="H58:I58"/>
    <mergeCell ref="F55:G55"/>
    <mergeCell ref="F29:G29"/>
    <mergeCell ref="H22:I22"/>
    <mergeCell ref="H23:I23"/>
    <mergeCell ref="F24:G24"/>
    <mergeCell ref="H12:I12"/>
    <mergeCell ref="H8:I8"/>
    <mergeCell ref="H13:I13"/>
    <mergeCell ref="F13:G13"/>
    <mergeCell ref="F18:G18"/>
    <mergeCell ref="F26:G26"/>
    <mergeCell ref="F27:G27"/>
    <mergeCell ref="F28:G28"/>
    <mergeCell ref="H19:I19"/>
    <mergeCell ref="E97:G97"/>
    <mergeCell ref="I97:K97"/>
    <mergeCell ref="F6:G6"/>
    <mergeCell ref="F8:G8"/>
    <mergeCell ref="F9:G9"/>
    <mergeCell ref="F10:G10"/>
    <mergeCell ref="F11:G11"/>
    <mergeCell ref="F12:G12"/>
    <mergeCell ref="F15:G15"/>
    <mergeCell ref="F16:G16"/>
    <mergeCell ref="F17:G17"/>
    <mergeCell ref="F7:G7"/>
    <mergeCell ref="A53:K53"/>
    <mergeCell ref="E44:G44"/>
    <mergeCell ref="H7:I7"/>
    <mergeCell ref="H9:I9"/>
    <mergeCell ref="H10:I10"/>
    <mergeCell ref="H11:I11"/>
    <mergeCell ref="C93:K93"/>
    <mergeCell ref="E94:G94"/>
    <mergeCell ref="I94:K94"/>
    <mergeCell ref="E96:G96"/>
    <mergeCell ref="I96:K96"/>
    <mergeCell ref="D89:E89"/>
    <mergeCell ref="I89:K89"/>
    <mergeCell ref="D91:E91"/>
    <mergeCell ref="I91:K91"/>
    <mergeCell ref="D92:E92"/>
    <mergeCell ref="I92:K92"/>
    <mergeCell ref="H82:I82"/>
    <mergeCell ref="H83:I83"/>
    <mergeCell ref="H84:I84"/>
    <mergeCell ref="H85:I85"/>
    <mergeCell ref="F84:G84"/>
    <mergeCell ref="F85:G85"/>
    <mergeCell ref="B82:C82"/>
    <mergeCell ref="B83:C83"/>
    <mergeCell ref="B84:C84"/>
    <mergeCell ref="B85:C85"/>
    <mergeCell ref="I88:K88"/>
    <mergeCell ref="A1:K1"/>
    <mergeCell ref="A2:K2"/>
    <mergeCell ref="A3:K3"/>
    <mergeCell ref="A4:K4"/>
    <mergeCell ref="H6:I6"/>
    <mergeCell ref="H18:I18"/>
    <mergeCell ref="F22:G22"/>
    <mergeCell ref="F23:G23"/>
    <mergeCell ref="F25:G25"/>
    <mergeCell ref="H20:I20"/>
    <mergeCell ref="F35:G35"/>
    <mergeCell ref="H35:I35"/>
    <mergeCell ref="C43:K43"/>
    <mergeCell ref="D39:E39"/>
    <mergeCell ref="D41:E41"/>
    <mergeCell ref="D42:E42"/>
    <mergeCell ref="I39:K39"/>
    <mergeCell ref="I41:K41"/>
    <mergeCell ref="I42:K42"/>
  </mergeCells>
  <pageMargins left="0.7" right="0.7" top="0.75" bottom="0.75" header="0.3" footer="0.3"/>
  <pageSetup scale="7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0"/>
  <sheetViews>
    <sheetView topLeftCell="A82" workbookViewId="0">
      <selection activeCell="J115" sqref="J115"/>
    </sheetView>
  </sheetViews>
  <sheetFormatPr defaultRowHeight="15"/>
  <cols>
    <col min="1" max="1" width="5.28515625" customWidth="1"/>
    <col min="2" max="2" width="14.7109375" customWidth="1"/>
    <col min="3" max="3" width="20.140625" customWidth="1"/>
    <col min="4" max="4" width="6" customWidth="1"/>
    <col min="5" max="5" width="5.140625" customWidth="1"/>
    <col min="6" max="6" width="4.42578125" customWidth="1"/>
    <col min="7" max="7" width="4.140625" customWidth="1"/>
    <col min="8" max="8" width="7.85546875" customWidth="1"/>
    <col min="9" max="9" width="14.28515625" customWidth="1"/>
    <col min="10" max="10" width="45.85546875" customWidth="1"/>
    <col min="11" max="11" width="3.5703125" customWidth="1"/>
    <col min="12" max="12" width="3.28515625" customWidth="1"/>
    <col min="13" max="13" width="3" customWidth="1"/>
    <col min="14" max="16" width="3.140625" customWidth="1"/>
  </cols>
  <sheetData>
    <row r="1" spans="1:19" ht="15.75">
      <c r="A1" s="34" t="s">
        <v>42</v>
      </c>
      <c r="B1" s="65"/>
      <c r="I1" s="35"/>
      <c r="K1" s="65"/>
      <c r="L1" s="65"/>
      <c r="M1" s="65"/>
      <c r="N1" s="65"/>
      <c r="O1" s="65"/>
      <c r="P1" s="65"/>
      <c r="Q1" s="65"/>
      <c r="R1" s="65"/>
      <c r="S1" s="65"/>
    </row>
    <row r="2" spans="1:19">
      <c r="A2" s="206" t="s">
        <v>43</v>
      </c>
      <c r="B2" s="206" t="s">
        <v>101</v>
      </c>
      <c r="C2" s="206" t="s">
        <v>44</v>
      </c>
      <c r="D2" s="206" t="s">
        <v>45</v>
      </c>
      <c r="E2" s="209" t="s">
        <v>46</v>
      </c>
      <c r="F2" s="209"/>
      <c r="G2" s="209"/>
      <c r="H2" s="210" t="s">
        <v>47</v>
      </c>
      <c r="I2" s="84" t="s">
        <v>48</v>
      </c>
      <c r="J2" s="203" t="s">
        <v>49</v>
      </c>
      <c r="K2" s="200" t="s">
        <v>50</v>
      </c>
      <c r="L2" s="200"/>
      <c r="M2" s="200"/>
      <c r="N2" s="200"/>
      <c r="O2" s="200"/>
      <c r="P2" s="200"/>
      <c r="Q2" s="85" t="s">
        <v>51</v>
      </c>
      <c r="R2" s="200" t="s">
        <v>52</v>
      </c>
      <c r="S2" s="200"/>
    </row>
    <row r="3" spans="1:19">
      <c r="A3" s="208"/>
      <c r="B3" s="208"/>
      <c r="C3" s="208"/>
      <c r="D3" s="208"/>
      <c r="E3" s="206" t="s">
        <v>53</v>
      </c>
      <c r="F3" s="206" t="s">
        <v>54</v>
      </c>
      <c r="G3" s="206" t="s">
        <v>55</v>
      </c>
      <c r="H3" s="211"/>
      <c r="I3" s="206" t="s">
        <v>56</v>
      </c>
      <c r="J3" s="204"/>
      <c r="K3" s="200" t="s">
        <v>57</v>
      </c>
      <c r="L3" s="200"/>
      <c r="M3" s="200"/>
      <c r="N3" s="200" t="s">
        <v>58</v>
      </c>
      <c r="O3" s="200"/>
      <c r="P3" s="200"/>
      <c r="Q3" s="200" t="s">
        <v>59</v>
      </c>
      <c r="R3" s="200" t="s">
        <v>60</v>
      </c>
      <c r="S3" s="200"/>
    </row>
    <row r="4" spans="1:19">
      <c r="A4" s="207"/>
      <c r="B4" s="207"/>
      <c r="C4" s="207"/>
      <c r="D4" s="207"/>
      <c r="E4" s="207"/>
      <c r="F4" s="207"/>
      <c r="G4" s="207"/>
      <c r="H4" s="212"/>
      <c r="I4" s="207"/>
      <c r="J4" s="205"/>
      <c r="K4" s="86" t="s">
        <v>61</v>
      </c>
      <c r="L4" s="86" t="s">
        <v>62</v>
      </c>
      <c r="M4" s="86" t="s">
        <v>63</v>
      </c>
      <c r="N4" s="86" t="s">
        <v>61</v>
      </c>
      <c r="O4" s="86" t="s">
        <v>62</v>
      </c>
      <c r="P4" s="86" t="s">
        <v>63</v>
      </c>
      <c r="Q4" s="200"/>
      <c r="R4" s="85" t="s">
        <v>57</v>
      </c>
      <c r="S4" s="85" t="s">
        <v>58</v>
      </c>
    </row>
    <row r="5" spans="1:19">
      <c r="A5" s="201">
        <v>1</v>
      </c>
      <c r="B5" s="201"/>
      <c r="C5" s="202" t="s">
        <v>64</v>
      </c>
      <c r="D5" s="201">
        <v>3</v>
      </c>
      <c r="E5" s="201"/>
      <c r="F5" s="201"/>
      <c r="G5" s="201">
        <v>3</v>
      </c>
      <c r="H5" s="201">
        <v>9</v>
      </c>
      <c r="I5" s="36"/>
      <c r="J5" s="37" t="s">
        <v>142</v>
      </c>
      <c r="K5" s="3"/>
      <c r="L5" s="3"/>
      <c r="M5" s="3"/>
      <c r="N5" s="3"/>
      <c r="O5" s="3"/>
      <c r="P5" s="3"/>
      <c r="Q5" s="3"/>
      <c r="R5" s="3"/>
      <c r="S5" s="3"/>
    </row>
    <row r="6" spans="1:19">
      <c r="A6" s="201"/>
      <c r="B6" s="201"/>
      <c r="C6" s="202"/>
      <c r="D6" s="201"/>
      <c r="E6" s="201"/>
      <c r="F6" s="201"/>
      <c r="G6" s="201"/>
      <c r="H6" s="201"/>
      <c r="I6" s="36"/>
      <c r="J6" s="38" t="s">
        <v>65</v>
      </c>
      <c r="K6" s="3"/>
      <c r="L6" s="3"/>
      <c r="M6" s="3"/>
      <c r="N6" s="3"/>
      <c r="O6" s="3"/>
      <c r="P6" s="3"/>
      <c r="Q6" s="3"/>
      <c r="R6" s="3"/>
      <c r="S6" s="3"/>
    </row>
    <row r="7" spans="1:19">
      <c r="A7" s="87">
        <v>2</v>
      </c>
      <c r="B7" s="42" t="s">
        <v>66</v>
      </c>
      <c r="C7" s="30" t="s">
        <v>67</v>
      </c>
      <c r="D7" s="42">
        <v>4</v>
      </c>
      <c r="E7" s="42">
        <v>2</v>
      </c>
      <c r="F7" s="42">
        <v>2</v>
      </c>
      <c r="G7" s="42">
        <v>0</v>
      </c>
      <c r="H7" s="42">
        <v>9</v>
      </c>
      <c r="I7" s="88" t="s">
        <v>68</v>
      </c>
      <c r="J7" s="37" t="s">
        <v>69</v>
      </c>
      <c r="K7" s="3"/>
      <c r="L7" s="3"/>
      <c r="M7" s="3">
        <v>5</v>
      </c>
      <c r="N7" s="3"/>
      <c r="O7" s="3"/>
      <c r="P7" s="3">
        <v>8</v>
      </c>
      <c r="Q7" s="3">
        <v>2</v>
      </c>
      <c r="R7" s="3">
        <f>M7*4*Q7</f>
        <v>40</v>
      </c>
      <c r="S7" s="3">
        <v>64</v>
      </c>
    </row>
    <row r="8" spans="1:19">
      <c r="A8" s="87"/>
      <c r="B8" s="42"/>
      <c r="C8" s="30"/>
      <c r="D8" s="42"/>
      <c r="E8" s="42"/>
      <c r="F8" s="42"/>
      <c r="G8" s="42"/>
      <c r="H8" s="42"/>
      <c r="I8" s="89" t="s">
        <v>70</v>
      </c>
      <c r="J8" s="41" t="s">
        <v>143</v>
      </c>
      <c r="K8" s="3"/>
      <c r="L8" s="3"/>
      <c r="M8" s="3">
        <v>2</v>
      </c>
      <c r="N8" s="3"/>
      <c r="O8" s="3"/>
      <c r="P8" s="3"/>
      <c r="Q8" s="3">
        <v>2</v>
      </c>
      <c r="R8" s="3">
        <f>M8*4*Q8</f>
        <v>16</v>
      </c>
      <c r="S8" s="3"/>
    </row>
    <row r="9" spans="1:19">
      <c r="A9" s="87"/>
      <c r="B9" s="42"/>
      <c r="C9" s="30"/>
      <c r="D9" s="42"/>
      <c r="E9" s="42"/>
      <c r="F9" s="42"/>
      <c r="G9" s="42"/>
      <c r="H9" s="42"/>
      <c r="I9" s="88">
        <f>H7*16*2</f>
        <v>288</v>
      </c>
      <c r="J9" s="41" t="s">
        <v>144</v>
      </c>
      <c r="K9" s="42"/>
      <c r="L9" s="42"/>
      <c r="M9" s="42"/>
      <c r="N9" s="42"/>
      <c r="O9" s="42"/>
      <c r="P9" s="42">
        <v>8</v>
      </c>
      <c r="Q9" s="42">
        <v>2</v>
      </c>
      <c r="R9" s="42">
        <f>M9*4*Q9</f>
        <v>0</v>
      </c>
      <c r="S9" s="42">
        <v>64</v>
      </c>
    </row>
    <row r="10" spans="1:19">
      <c r="A10" s="87"/>
      <c r="B10" s="87"/>
      <c r="C10" s="87"/>
      <c r="D10" s="87"/>
      <c r="E10" s="87"/>
      <c r="F10" s="87"/>
      <c r="G10" s="87"/>
      <c r="H10" s="87"/>
      <c r="I10" s="87"/>
      <c r="J10" s="90" t="s">
        <v>145</v>
      </c>
      <c r="K10" s="87"/>
      <c r="L10" s="87"/>
      <c r="M10" s="87">
        <v>5</v>
      </c>
      <c r="N10" s="87"/>
      <c r="O10" s="87"/>
      <c r="P10" s="87">
        <v>8</v>
      </c>
      <c r="Q10" s="87">
        <v>2</v>
      </c>
      <c r="R10" s="42">
        <f>M10*4*Q10</f>
        <v>40</v>
      </c>
      <c r="S10" s="42">
        <v>64</v>
      </c>
    </row>
    <row r="11" spans="1:19">
      <c r="A11" s="197" t="s">
        <v>71</v>
      </c>
      <c r="B11" s="198"/>
      <c r="C11" s="198"/>
      <c r="D11" s="198"/>
      <c r="E11" s="198"/>
      <c r="F11" s="198"/>
      <c r="G11" s="198"/>
      <c r="H11" s="198"/>
      <c r="I11" s="198"/>
      <c r="J11" s="199"/>
      <c r="K11" s="68"/>
      <c r="L11" s="68"/>
      <c r="M11" s="68"/>
      <c r="N11" s="68"/>
      <c r="O11" s="68"/>
      <c r="P11" s="68"/>
      <c r="Q11" s="68"/>
      <c r="R11" s="68">
        <f>SUM(R7:R10)</f>
        <v>96</v>
      </c>
      <c r="S11" s="68">
        <f>SUM(S7:S10)</f>
        <v>192</v>
      </c>
    </row>
    <row r="12" spans="1:19">
      <c r="A12" s="42">
        <v>3</v>
      </c>
      <c r="B12" s="42" t="s">
        <v>72</v>
      </c>
      <c r="C12" s="30" t="s">
        <v>73</v>
      </c>
      <c r="D12" s="42">
        <v>2</v>
      </c>
      <c r="E12" s="42">
        <v>1</v>
      </c>
      <c r="F12" s="42">
        <v>1</v>
      </c>
      <c r="G12" s="42">
        <v>0</v>
      </c>
      <c r="H12" s="42">
        <v>3</v>
      </c>
      <c r="I12" s="88" t="s">
        <v>68</v>
      </c>
      <c r="J12" s="37" t="s">
        <v>74</v>
      </c>
      <c r="K12" s="3">
        <v>11</v>
      </c>
      <c r="L12" s="3"/>
      <c r="M12" s="3"/>
      <c r="N12" s="3">
        <v>4</v>
      </c>
      <c r="O12" s="3"/>
      <c r="P12" s="3"/>
      <c r="Q12" s="3">
        <v>2</v>
      </c>
      <c r="R12" s="3">
        <f>(K12*2*2)+(L12*3*Q12)+(M12*4*Q12)</f>
        <v>44</v>
      </c>
      <c r="S12" s="3">
        <f>N12*2*2</f>
        <v>16</v>
      </c>
    </row>
    <row r="13" spans="1:19">
      <c r="A13" s="42"/>
      <c r="B13" s="42"/>
      <c r="C13" s="30"/>
      <c r="D13" s="42"/>
      <c r="E13" s="42"/>
      <c r="F13" s="42"/>
      <c r="G13" s="42"/>
      <c r="H13" s="42"/>
      <c r="I13" s="88">
        <f>H12*16*2</f>
        <v>96</v>
      </c>
      <c r="J13" s="41" t="s">
        <v>76</v>
      </c>
      <c r="K13" s="3">
        <v>5</v>
      </c>
      <c r="L13" s="3"/>
      <c r="M13" s="3"/>
      <c r="N13" s="3">
        <v>4</v>
      </c>
      <c r="O13" s="3"/>
      <c r="P13" s="3"/>
      <c r="Q13" s="3">
        <v>2</v>
      </c>
      <c r="R13" s="3">
        <f>(K13*2*2)+(L13*3*Q13)+(M13*4*Q13)</f>
        <v>20</v>
      </c>
      <c r="S13" s="3">
        <f>N13*2*2</f>
        <v>16</v>
      </c>
    </row>
    <row r="14" spans="1:19">
      <c r="A14" s="197" t="s">
        <v>71</v>
      </c>
      <c r="B14" s="198"/>
      <c r="C14" s="198"/>
      <c r="D14" s="198"/>
      <c r="E14" s="198"/>
      <c r="F14" s="198"/>
      <c r="G14" s="198"/>
      <c r="H14" s="198"/>
      <c r="I14" s="198"/>
      <c r="J14" s="199"/>
      <c r="K14" s="68"/>
      <c r="L14" s="68"/>
      <c r="M14" s="68"/>
      <c r="N14" s="68"/>
      <c r="O14" s="68"/>
      <c r="P14" s="68"/>
      <c r="Q14" s="68"/>
      <c r="R14" s="68">
        <f>SUM(R12:R13)</f>
        <v>64</v>
      </c>
      <c r="S14" s="68">
        <f>SUM(S12:S13)</f>
        <v>32</v>
      </c>
    </row>
    <row r="15" spans="1:19">
      <c r="A15" s="42">
        <v>4</v>
      </c>
      <c r="B15" s="42" t="s">
        <v>77</v>
      </c>
      <c r="C15" s="30" t="s">
        <v>78</v>
      </c>
      <c r="D15" s="42">
        <v>3</v>
      </c>
      <c r="E15" s="42">
        <v>2</v>
      </c>
      <c r="F15" s="42">
        <v>1</v>
      </c>
      <c r="G15" s="42">
        <v>0</v>
      </c>
      <c r="H15" s="42">
        <v>6</v>
      </c>
      <c r="I15" s="88" t="s">
        <v>68</v>
      </c>
      <c r="J15" s="37" t="s">
        <v>146</v>
      </c>
      <c r="K15" s="42">
        <v>6</v>
      </c>
      <c r="L15" s="42"/>
      <c r="M15" s="42"/>
      <c r="N15" s="42">
        <v>10</v>
      </c>
      <c r="O15" s="42"/>
      <c r="P15" s="42"/>
      <c r="Q15" s="42">
        <v>2</v>
      </c>
      <c r="R15" s="42">
        <v>24</v>
      </c>
      <c r="S15" s="42">
        <v>40</v>
      </c>
    </row>
    <row r="16" spans="1:19">
      <c r="A16" s="30"/>
      <c r="B16" s="42"/>
      <c r="C16" s="30"/>
      <c r="D16" s="42"/>
      <c r="E16" s="42"/>
      <c r="F16" s="42"/>
      <c r="G16" s="42"/>
      <c r="H16" s="42"/>
      <c r="I16" s="91" t="s">
        <v>75</v>
      </c>
      <c r="J16" s="92" t="s">
        <v>140</v>
      </c>
      <c r="K16" s="93">
        <v>6</v>
      </c>
      <c r="L16" s="93"/>
      <c r="M16" s="93"/>
      <c r="N16" s="93">
        <v>10</v>
      </c>
      <c r="O16" s="93"/>
      <c r="P16" s="93"/>
      <c r="Q16" s="93">
        <v>2</v>
      </c>
      <c r="R16" s="93">
        <v>24</v>
      </c>
      <c r="S16" s="93">
        <v>40</v>
      </c>
    </row>
    <row r="17" spans="1:19">
      <c r="A17" s="30"/>
      <c r="B17" s="42"/>
      <c r="C17" s="30"/>
      <c r="D17" s="42"/>
      <c r="E17" s="42"/>
      <c r="F17" s="42"/>
      <c r="G17" s="42"/>
      <c r="H17" s="42"/>
      <c r="I17" s="91">
        <f>H15*16*2</f>
        <v>192</v>
      </c>
      <c r="J17" s="41" t="s">
        <v>79</v>
      </c>
      <c r="K17" s="93">
        <v>6</v>
      </c>
      <c r="L17" s="93"/>
      <c r="M17" s="93"/>
      <c r="N17" s="93">
        <v>10</v>
      </c>
      <c r="O17" s="93"/>
      <c r="P17" s="93"/>
      <c r="Q17" s="93">
        <v>2</v>
      </c>
      <c r="R17" s="93">
        <v>24</v>
      </c>
      <c r="S17" s="93">
        <v>40</v>
      </c>
    </row>
    <row r="18" spans="1:19">
      <c r="A18" s="197" t="s">
        <v>71</v>
      </c>
      <c r="B18" s="198"/>
      <c r="C18" s="198"/>
      <c r="D18" s="198"/>
      <c r="E18" s="198"/>
      <c r="F18" s="198"/>
      <c r="G18" s="198"/>
      <c r="H18" s="198"/>
      <c r="I18" s="198"/>
      <c r="J18" s="199"/>
      <c r="K18" s="94"/>
      <c r="L18" s="94"/>
      <c r="M18" s="94"/>
      <c r="N18" s="94"/>
      <c r="O18" s="94"/>
      <c r="P18" s="94"/>
      <c r="Q18" s="94"/>
      <c r="R18" s="94">
        <f>SUM(R15:R17)</f>
        <v>72</v>
      </c>
      <c r="S18" s="94">
        <f>SUM(S15:S17)</f>
        <v>120</v>
      </c>
    </row>
    <row r="19" spans="1:19">
      <c r="A19" s="95">
        <v>5</v>
      </c>
      <c r="B19" s="42" t="s">
        <v>80</v>
      </c>
      <c r="C19" s="30" t="s">
        <v>81</v>
      </c>
      <c r="D19" s="42">
        <v>2</v>
      </c>
      <c r="E19" s="42">
        <v>1</v>
      </c>
      <c r="F19" s="42">
        <v>1</v>
      </c>
      <c r="G19" s="42">
        <v>0</v>
      </c>
      <c r="H19" s="42">
        <v>4.5</v>
      </c>
      <c r="I19" s="88" t="s">
        <v>82</v>
      </c>
      <c r="J19" s="37" t="s">
        <v>83</v>
      </c>
      <c r="K19" s="3">
        <v>6</v>
      </c>
      <c r="L19" s="3"/>
      <c r="M19" s="3"/>
      <c r="N19" s="3">
        <v>8</v>
      </c>
      <c r="O19" s="3"/>
      <c r="P19" s="3"/>
      <c r="Q19" s="3">
        <v>2</v>
      </c>
      <c r="R19" s="3">
        <f>K19*2*2</f>
        <v>24</v>
      </c>
      <c r="S19" s="3">
        <v>32</v>
      </c>
    </row>
    <row r="20" spans="1:19">
      <c r="A20" s="95"/>
      <c r="B20" s="42"/>
      <c r="C20" s="30"/>
      <c r="D20" s="42"/>
      <c r="E20" s="42"/>
      <c r="F20" s="42"/>
      <c r="G20" s="42"/>
      <c r="H20" s="30"/>
      <c r="I20" s="88" t="s">
        <v>75</v>
      </c>
      <c r="J20" s="41" t="s">
        <v>84</v>
      </c>
      <c r="K20" s="3">
        <v>2</v>
      </c>
      <c r="L20" s="3"/>
      <c r="M20" s="3"/>
      <c r="N20" s="3">
        <v>8</v>
      </c>
      <c r="O20" s="3"/>
      <c r="P20" s="3"/>
      <c r="Q20" s="3">
        <v>2</v>
      </c>
      <c r="R20" s="42">
        <v>8</v>
      </c>
      <c r="S20" s="3">
        <v>32</v>
      </c>
    </row>
    <row r="21" spans="1:19">
      <c r="A21" s="95"/>
      <c r="B21" s="42"/>
      <c r="C21" s="30"/>
      <c r="D21" s="42"/>
      <c r="E21" s="42"/>
      <c r="F21" s="42"/>
      <c r="G21" s="42"/>
      <c r="H21" s="30"/>
      <c r="I21" s="88">
        <f>H19*16*2</f>
        <v>144</v>
      </c>
      <c r="J21" s="41" t="s">
        <v>85</v>
      </c>
      <c r="K21" s="3">
        <v>4</v>
      </c>
      <c r="L21" s="3"/>
      <c r="M21" s="3"/>
      <c r="N21" s="3">
        <v>8</v>
      </c>
      <c r="O21" s="3"/>
      <c r="P21" s="3"/>
      <c r="Q21" s="3">
        <v>2</v>
      </c>
      <c r="R21" s="3">
        <f>K21*2*2</f>
        <v>16</v>
      </c>
      <c r="S21" s="3">
        <v>32</v>
      </c>
    </row>
    <row r="22" spans="1:19">
      <c r="A22" s="197" t="s">
        <v>71</v>
      </c>
      <c r="B22" s="198"/>
      <c r="C22" s="198"/>
      <c r="D22" s="198"/>
      <c r="E22" s="198"/>
      <c r="F22" s="198"/>
      <c r="G22" s="198"/>
      <c r="H22" s="198"/>
      <c r="I22" s="198"/>
      <c r="J22" s="199"/>
      <c r="K22" s="68"/>
      <c r="L22" s="68"/>
      <c r="M22" s="68"/>
      <c r="N22" s="68"/>
      <c r="O22" s="68"/>
      <c r="P22" s="68"/>
      <c r="Q22" s="68"/>
      <c r="R22" s="68">
        <f>SUM(R19:R21)</f>
        <v>48</v>
      </c>
      <c r="S22" s="68">
        <f>SUM(S19:S21)</f>
        <v>96</v>
      </c>
    </row>
    <row r="23" spans="1:19">
      <c r="A23" s="95">
        <v>6</v>
      </c>
      <c r="B23" s="42" t="s">
        <v>86</v>
      </c>
      <c r="C23" s="30" t="s">
        <v>87</v>
      </c>
      <c r="D23" s="42">
        <v>2</v>
      </c>
      <c r="E23" s="42">
        <v>1</v>
      </c>
      <c r="F23" s="42">
        <v>1</v>
      </c>
      <c r="G23" s="42">
        <v>0</v>
      </c>
      <c r="H23" s="42">
        <v>3</v>
      </c>
      <c r="I23" s="88" t="s">
        <v>68</v>
      </c>
      <c r="J23" s="37" t="s">
        <v>88</v>
      </c>
      <c r="K23" s="3"/>
      <c r="L23" s="3">
        <v>8</v>
      </c>
      <c r="M23" s="3"/>
      <c r="N23" s="3"/>
      <c r="O23" s="3"/>
      <c r="P23" s="3"/>
      <c r="Q23" s="3">
        <v>2</v>
      </c>
      <c r="R23" s="3">
        <f>L23*3*2</f>
        <v>48</v>
      </c>
      <c r="S23" s="3"/>
    </row>
    <row r="24" spans="1:19">
      <c r="A24" s="95"/>
      <c r="B24" s="42"/>
      <c r="C24" s="30"/>
      <c r="D24" s="42"/>
      <c r="E24" s="42"/>
      <c r="F24" s="42"/>
      <c r="G24" s="42"/>
      <c r="H24" s="42"/>
      <c r="I24" s="88" t="s">
        <v>89</v>
      </c>
      <c r="J24" s="41" t="s">
        <v>90</v>
      </c>
      <c r="K24" s="3"/>
      <c r="L24" s="3">
        <v>8</v>
      </c>
      <c r="M24" s="3"/>
      <c r="N24" s="3"/>
      <c r="O24" s="3"/>
      <c r="P24" s="3"/>
      <c r="Q24" s="3">
        <v>2</v>
      </c>
      <c r="R24" s="3">
        <f>L24*3*2</f>
        <v>48</v>
      </c>
      <c r="S24" s="3"/>
    </row>
    <row r="25" spans="1:19">
      <c r="A25" s="95"/>
      <c r="B25" s="42"/>
      <c r="C25" s="30"/>
      <c r="D25" s="42"/>
      <c r="E25" s="42"/>
      <c r="F25" s="42"/>
      <c r="G25" s="42"/>
      <c r="H25" s="30"/>
      <c r="I25" s="88">
        <f>H23*16*2</f>
        <v>96</v>
      </c>
      <c r="J25" s="41"/>
      <c r="K25" s="93"/>
      <c r="L25" s="93"/>
      <c r="M25" s="93"/>
      <c r="N25" s="93"/>
      <c r="O25" s="93"/>
      <c r="P25" s="93"/>
      <c r="Q25" s="93"/>
      <c r="R25" s="93"/>
      <c r="S25" s="93"/>
    </row>
    <row r="26" spans="1:19">
      <c r="A26" s="197" t="s">
        <v>71</v>
      </c>
      <c r="B26" s="198"/>
      <c r="C26" s="198"/>
      <c r="D26" s="198"/>
      <c r="E26" s="198"/>
      <c r="F26" s="198"/>
      <c r="G26" s="198"/>
      <c r="H26" s="198"/>
      <c r="I26" s="198"/>
      <c r="J26" s="199"/>
      <c r="K26" s="3"/>
      <c r="L26" s="3"/>
      <c r="M26" s="3"/>
      <c r="N26" s="3"/>
      <c r="O26" s="3"/>
      <c r="P26" s="3"/>
      <c r="Q26" s="3"/>
      <c r="R26" s="68">
        <f>SUM(R23:R25)</f>
        <v>96</v>
      </c>
      <c r="S26" s="3"/>
    </row>
    <row r="27" spans="1:19">
      <c r="A27" s="95">
        <v>7</v>
      </c>
      <c r="B27" s="42" t="s">
        <v>91</v>
      </c>
      <c r="C27" s="30" t="s">
        <v>92</v>
      </c>
      <c r="D27" s="42">
        <v>5</v>
      </c>
      <c r="E27" s="42">
        <v>3</v>
      </c>
      <c r="F27" s="42">
        <v>2</v>
      </c>
      <c r="G27" s="42"/>
      <c r="H27" s="42">
        <v>10.5</v>
      </c>
      <c r="I27" s="88" t="s">
        <v>93</v>
      </c>
      <c r="J27" s="37" t="s">
        <v>147</v>
      </c>
      <c r="K27" s="3"/>
      <c r="L27" s="3">
        <v>6</v>
      </c>
      <c r="M27" s="3"/>
      <c r="N27" s="3"/>
      <c r="O27" s="3">
        <v>8</v>
      </c>
      <c r="P27" s="3"/>
      <c r="Q27" s="3">
        <v>2</v>
      </c>
      <c r="R27" s="3">
        <f>L27*3*2</f>
        <v>36</v>
      </c>
      <c r="S27" s="3">
        <f>(O27*3*2)</f>
        <v>48</v>
      </c>
    </row>
    <row r="28" spans="1:19">
      <c r="A28" s="67"/>
      <c r="B28" s="3"/>
      <c r="C28" s="4"/>
      <c r="D28" s="3"/>
      <c r="E28" s="3"/>
      <c r="F28" s="3"/>
      <c r="G28" s="3"/>
      <c r="H28" s="4"/>
      <c r="I28" s="39" t="s">
        <v>89</v>
      </c>
      <c r="J28" s="38" t="s">
        <v>94</v>
      </c>
      <c r="K28" s="3"/>
      <c r="L28" s="3">
        <v>4</v>
      </c>
      <c r="M28" s="3"/>
      <c r="N28" s="3"/>
      <c r="O28" s="3">
        <v>4</v>
      </c>
      <c r="P28" s="3"/>
      <c r="Q28" s="3">
        <v>2</v>
      </c>
      <c r="R28" s="3">
        <f>L28*3*2</f>
        <v>24</v>
      </c>
      <c r="S28" s="3">
        <f>(O28*3*2)</f>
        <v>24</v>
      </c>
    </row>
    <row r="29" spans="1:19">
      <c r="A29" s="67"/>
      <c r="B29" s="3"/>
      <c r="C29" s="4"/>
      <c r="D29" s="3"/>
      <c r="E29" s="3"/>
      <c r="F29" s="3"/>
      <c r="G29" s="3"/>
      <c r="H29" s="4"/>
      <c r="I29" s="39"/>
      <c r="J29" s="43" t="s">
        <v>96</v>
      </c>
      <c r="K29" s="93"/>
      <c r="L29" s="93">
        <v>12</v>
      </c>
      <c r="M29" s="93"/>
      <c r="N29" s="93"/>
      <c r="O29" s="93">
        <v>4</v>
      </c>
      <c r="P29" s="93"/>
      <c r="Q29" s="93">
        <v>2</v>
      </c>
      <c r="R29" s="93">
        <f>L29*3*2</f>
        <v>72</v>
      </c>
      <c r="S29" s="93">
        <f>(O29*3*2)</f>
        <v>24</v>
      </c>
    </row>
    <row r="30" spans="1:19">
      <c r="A30" s="67"/>
      <c r="B30" s="3"/>
      <c r="C30" s="4"/>
      <c r="D30" s="3"/>
      <c r="E30" s="3"/>
      <c r="F30" s="3"/>
      <c r="G30" s="3"/>
      <c r="H30" s="4"/>
      <c r="I30" s="39">
        <f>H27*16*2</f>
        <v>336</v>
      </c>
      <c r="J30" s="43" t="s">
        <v>95</v>
      </c>
      <c r="K30" s="3"/>
      <c r="L30" s="3">
        <v>10</v>
      </c>
      <c r="M30" s="3"/>
      <c r="N30" s="3"/>
      <c r="O30" s="3">
        <v>8</v>
      </c>
      <c r="P30" s="3"/>
      <c r="Q30" s="3">
        <v>2</v>
      </c>
      <c r="R30" s="3">
        <f>L30*3*2</f>
        <v>60</v>
      </c>
      <c r="S30" s="3">
        <f>(O30*3*2)</f>
        <v>48</v>
      </c>
    </row>
    <row r="31" spans="1:19">
      <c r="A31" s="166" t="s">
        <v>71</v>
      </c>
      <c r="B31" s="167"/>
      <c r="C31" s="167"/>
      <c r="D31" s="167"/>
      <c r="E31" s="167"/>
      <c r="F31" s="167"/>
      <c r="G31" s="167"/>
      <c r="H31" s="167"/>
      <c r="I31" s="167"/>
      <c r="J31" s="168"/>
      <c r="K31" s="3"/>
      <c r="L31" s="3"/>
      <c r="M31" s="3"/>
      <c r="N31" s="3"/>
      <c r="O31" s="3"/>
      <c r="P31" s="3"/>
      <c r="Q31" s="3"/>
      <c r="R31" s="68">
        <f>SUM(R27:R30)</f>
        <v>192</v>
      </c>
      <c r="S31" s="68">
        <f>SUM(S27:S30)</f>
        <v>144</v>
      </c>
    </row>
    <row r="32" spans="1:19">
      <c r="A32" s="175" t="s">
        <v>97</v>
      </c>
      <c r="B32" s="175"/>
      <c r="C32" s="175"/>
      <c r="D32" s="68">
        <f>SUM(D5:D28)</f>
        <v>21</v>
      </c>
      <c r="E32" s="68">
        <f>SUM(E5:E29)</f>
        <v>10</v>
      </c>
      <c r="F32" s="68">
        <f>SUM(F5:F29)</f>
        <v>8</v>
      </c>
      <c r="G32" s="68">
        <f>SUM(G1:G20)</f>
        <v>3</v>
      </c>
      <c r="H32" s="68">
        <f>SUM(H5:H29)</f>
        <v>45</v>
      </c>
      <c r="I32" s="45"/>
      <c r="J32" s="38"/>
      <c r="K32" s="3"/>
      <c r="L32" s="3"/>
      <c r="M32" s="3"/>
      <c r="N32" s="3"/>
      <c r="O32" s="3"/>
      <c r="P32" s="3"/>
      <c r="Q32" s="3"/>
      <c r="R32" s="3"/>
      <c r="S32" s="3"/>
    </row>
    <row r="34" spans="1:21" ht="15.75">
      <c r="A34" s="96" t="s">
        <v>100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  <c r="R34" s="98"/>
      <c r="S34" s="97"/>
      <c r="T34" s="97"/>
    </row>
    <row r="35" spans="1:21">
      <c r="A35" s="190" t="s">
        <v>101</v>
      </c>
      <c r="B35" s="190" t="s">
        <v>44</v>
      </c>
      <c r="C35" s="190" t="s">
        <v>45</v>
      </c>
      <c r="D35" s="196" t="s">
        <v>46</v>
      </c>
      <c r="E35" s="196"/>
      <c r="F35" s="196"/>
      <c r="G35" s="193" t="s">
        <v>148</v>
      </c>
      <c r="H35" s="190" t="s">
        <v>102</v>
      </c>
      <c r="I35" s="190"/>
      <c r="J35" s="165" t="s">
        <v>49</v>
      </c>
      <c r="K35" s="165" t="s">
        <v>50</v>
      </c>
      <c r="L35" s="165"/>
      <c r="M35" s="165"/>
      <c r="N35" s="165"/>
      <c r="O35" s="165"/>
      <c r="P35" s="191"/>
      <c r="Q35" s="191" t="s">
        <v>103</v>
      </c>
      <c r="R35" s="192"/>
      <c r="S35" s="187" t="s">
        <v>149</v>
      </c>
      <c r="T35" s="187" t="s">
        <v>150</v>
      </c>
      <c r="U35" s="187" t="s">
        <v>151</v>
      </c>
    </row>
    <row r="36" spans="1:21">
      <c r="A36" s="190"/>
      <c r="B36" s="190"/>
      <c r="C36" s="190"/>
      <c r="D36" s="190" t="s">
        <v>53</v>
      </c>
      <c r="E36" s="190" t="s">
        <v>54</v>
      </c>
      <c r="F36" s="190" t="s">
        <v>55</v>
      </c>
      <c r="G36" s="194"/>
      <c r="H36" s="190" t="s">
        <v>57</v>
      </c>
      <c r="I36" s="190" t="s">
        <v>58</v>
      </c>
      <c r="J36" s="165"/>
      <c r="K36" s="165" t="s">
        <v>57</v>
      </c>
      <c r="L36" s="165"/>
      <c r="M36" s="165"/>
      <c r="N36" s="165" t="s">
        <v>58</v>
      </c>
      <c r="O36" s="165"/>
      <c r="P36" s="191"/>
      <c r="Q36" s="191" t="s">
        <v>2</v>
      </c>
      <c r="R36" s="192"/>
      <c r="S36" s="188"/>
      <c r="T36" s="188"/>
      <c r="U36" s="188"/>
    </row>
    <row r="37" spans="1:21">
      <c r="A37" s="190"/>
      <c r="B37" s="190"/>
      <c r="C37" s="190"/>
      <c r="D37" s="190"/>
      <c r="E37" s="190"/>
      <c r="F37" s="190"/>
      <c r="G37" s="195"/>
      <c r="H37" s="190"/>
      <c r="I37" s="190"/>
      <c r="J37" s="165"/>
      <c r="K37" s="70">
        <v>2</v>
      </c>
      <c r="L37" s="70">
        <v>3</v>
      </c>
      <c r="M37" s="70">
        <v>4</v>
      </c>
      <c r="N37" s="70">
        <v>2</v>
      </c>
      <c r="O37" s="70">
        <v>3</v>
      </c>
      <c r="P37" s="46">
        <v>4</v>
      </c>
      <c r="Q37" s="70" t="s">
        <v>152</v>
      </c>
      <c r="R37" s="70" t="s">
        <v>153</v>
      </c>
      <c r="S37" s="189"/>
      <c r="T37" s="189"/>
      <c r="U37" s="189"/>
    </row>
    <row r="38" spans="1:21">
      <c r="A38" s="169" t="s">
        <v>104</v>
      </c>
      <c r="B38" s="184" t="s">
        <v>105</v>
      </c>
      <c r="C38" s="181">
        <v>3</v>
      </c>
      <c r="D38" s="181">
        <v>3</v>
      </c>
      <c r="E38" s="181">
        <v>0</v>
      </c>
      <c r="F38" s="181">
        <v>0</v>
      </c>
      <c r="G38" s="181">
        <v>3</v>
      </c>
      <c r="H38" s="172" t="s">
        <v>110</v>
      </c>
      <c r="I38" s="174"/>
      <c r="J38" s="99" t="s">
        <v>154</v>
      </c>
      <c r="K38" s="100"/>
      <c r="L38" s="49">
        <v>8</v>
      </c>
      <c r="M38" s="49"/>
      <c r="N38" s="49"/>
      <c r="O38" s="49"/>
      <c r="P38" s="49"/>
      <c r="Q38" s="49">
        <f>(K38*2)+(L38*3)+(M38*4)</f>
        <v>24</v>
      </c>
      <c r="R38" s="49">
        <f>(N38*2)+(O38*3)+(P38*4)</f>
        <v>0</v>
      </c>
      <c r="S38" s="47">
        <f>Q38+R38</f>
        <v>24</v>
      </c>
      <c r="T38" s="70">
        <f>S38*2</f>
        <v>48</v>
      </c>
      <c r="U38" s="101">
        <f>((S38/S41)*3+((S38/S41)*3)*1/2)</f>
        <v>2.25</v>
      </c>
    </row>
    <row r="39" spans="1:21">
      <c r="A39" s="170"/>
      <c r="B39" s="185"/>
      <c r="C39" s="182"/>
      <c r="D39" s="182"/>
      <c r="E39" s="182"/>
      <c r="F39" s="182"/>
      <c r="G39" s="182"/>
      <c r="H39" s="172" t="s">
        <v>155</v>
      </c>
      <c r="I39" s="174"/>
      <c r="J39" s="100" t="s">
        <v>156</v>
      </c>
      <c r="K39" s="100"/>
      <c r="L39" s="49">
        <v>4</v>
      </c>
      <c r="M39" s="49"/>
      <c r="N39" s="49"/>
      <c r="O39" s="49"/>
      <c r="P39" s="49"/>
      <c r="Q39" s="49">
        <f t="shared" ref="Q39:Q69" si="0">(K39*2)+(L39*3)+(M39*4)</f>
        <v>12</v>
      </c>
      <c r="R39" s="49">
        <f>(N39*2)+(O39*3)+(P39*4)</f>
        <v>0</v>
      </c>
      <c r="S39" s="47">
        <f>Q39+R39</f>
        <v>12</v>
      </c>
      <c r="T39" s="70">
        <f>S39*2</f>
        <v>24</v>
      </c>
      <c r="U39" s="101">
        <f>((S39/S41)*3+((S39/S41)*3)*1/2)</f>
        <v>1.125</v>
      </c>
    </row>
    <row r="40" spans="1:21">
      <c r="A40" s="170"/>
      <c r="B40" s="185"/>
      <c r="C40" s="182"/>
      <c r="D40" s="182"/>
      <c r="E40" s="182"/>
      <c r="F40" s="182"/>
      <c r="G40" s="182"/>
      <c r="H40" s="49">
        <f>G38*16</f>
        <v>48</v>
      </c>
      <c r="I40" s="49"/>
      <c r="J40" s="102" t="s">
        <v>157</v>
      </c>
      <c r="K40" s="100"/>
      <c r="L40" s="49">
        <v>4</v>
      </c>
      <c r="M40" s="49"/>
      <c r="N40" s="49"/>
      <c r="O40" s="49"/>
      <c r="P40" s="49"/>
      <c r="Q40" s="49">
        <f t="shared" si="0"/>
        <v>12</v>
      </c>
      <c r="R40" s="49">
        <f>(N40*2)+(O40*3)+(P40*4)</f>
        <v>0</v>
      </c>
      <c r="S40" s="47">
        <f>Q40+R40</f>
        <v>12</v>
      </c>
      <c r="T40" s="70">
        <f>S40*2</f>
        <v>24</v>
      </c>
      <c r="U40" s="101">
        <f>((S40/S41)*3+((S40/S41)*3)*1/2)</f>
        <v>1.125</v>
      </c>
    </row>
    <row r="41" spans="1:21">
      <c r="A41" s="171"/>
      <c r="B41" s="186"/>
      <c r="C41" s="183"/>
      <c r="D41" s="183"/>
      <c r="E41" s="183"/>
      <c r="F41" s="183"/>
      <c r="G41" s="183"/>
      <c r="H41" s="49"/>
      <c r="I41" s="49"/>
      <c r="J41" s="172" t="s">
        <v>158</v>
      </c>
      <c r="K41" s="173"/>
      <c r="L41" s="173"/>
      <c r="M41" s="173"/>
      <c r="N41" s="173"/>
      <c r="O41" s="173"/>
      <c r="P41" s="174"/>
      <c r="Q41" s="49">
        <f>SUM(Q38:Q40)</f>
        <v>48</v>
      </c>
      <c r="R41" s="49">
        <f>SUM(R38:R40)</f>
        <v>0</v>
      </c>
      <c r="S41" s="49">
        <f>SUM(S38:S40)</f>
        <v>48</v>
      </c>
      <c r="T41" s="49">
        <f>SUM(T38:T40)</f>
        <v>96</v>
      </c>
      <c r="U41" s="68">
        <f>SUM(U38:U40)</f>
        <v>4.5</v>
      </c>
    </row>
    <row r="42" spans="1:21">
      <c r="A42" s="169" t="s">
        <v>106</v>
      </c>
      <c r="B42" s="48" t="s">
        <v>107</v>
      </c>
      <c r="C42" s="49">
        <v>2</v>
      </c>
      <c r="D42" s="49">
        <v>1</v>
      </c>
      <c r="E42" s="49">
        <v>1</v>
      </c>
      <c r="F42" s="49">
        <v>0</v>
      </c>
      <c r="G42" s="49">
        <v>3</v>
      </c>
      <c r="H42" s="172" t="s">
        <v>110</v>
      </c>
      <c r="I42" s="174"/>
      <c r="J42" s="99" t="s">
        <v>159</v>
      </c>
      <c r="K42" s="100"/>
      <c r="L42" s="49">
        <v>8</v>
      </c>
      <c r="M42" s="100"/>
      <c r="N42" s="100"/>
      <c r="O42" s="100"/>
      <c r="P42" s="100"/>
      <c r="Q42" s="49">
        <f t="shared" si="0"/>
        <v>24</v>
      </c>
      <c r="R42" s="49">
        <f>(N42*2)+(O42*3)+(P42*4)</f>
        <v>0</v>
      </c>
      <c r="S42" s="47">
        <f>Q42+R42</f>
        <v>24</v>
      </c>
      <c r="T42" s="70">
        <f>S42*2</f>
        <v>48</v>
      </c>
      <c r="U42" s="49">
        <f>((S42/S44)*2+((S42/S44)*2)*1/2)</f>
        <v>1.5</v>
      </c>
    </row>
    <row r="43" spans="1:21">
      <c r="A43" s="170"/>
      <c r="B43" s="48"/>
      <c r="C43" s="49"/>
      <c r="D43" s="49"/>
      <c r="E43" s="49"/>
      <c r="F43" s="49"/>
      <c r="G43" s="49"/>
      <c r="H43" s="172" t="s">
        <v>160</v>
      </c>
      <c r="I43" s="174"/>
      <c r="J43" s="102" t="s">
        <v>161</v>
      </c>
      <c r="K43" s="49"/>
      <c r="L43" s="49">
        <v>8</v>
      </c>
      <c r="M43" s="49"/>
      <c r="N43" s="49"/>
      <c r="O43" s="49"/>
      <c r="P43" s="49"/>
      <c r="Q43" s="49">
        <f t="shared" si="0"/>
        <v>24</v>
      </c>
      <c r="R43" s="49">
        <f>(N43*2)+(O43*3)+(P43*4)</f>
        <v>0</v>
      </c>
      <c r="S43" s="47">
        <f>Q43+R43</f>
        <v>24</v>
      </c>
      <c r="T43" s="70">
        <f>S43*2</f>
        <v>48</v>
      </c>
      <c r="U43" s="49">
        <f>((S43/S44)*2+((S43/S44)*2)*1/2)</f>
        <v>1.5</v>
      </c>
    </row>
    <row r="44" spans="1:21">
      <c r="A44" s="171"/>
      <c r="B44" s="48"/>
      <c r="C44" s="49"/>
      <c r="D44" s="49"/>
      <c r="E44" s="49"/>
      <c r="F44" s="49"/>
      <c r="G44" s="49"/>
      <c r="H44" s="49">
        <f>G42*16</f>
        <v>48</v>
      </c>
      <c r="I44" s="49"/>
      <c r="J44" s="172" t="s">
        <v>158</v>
      </c>
      <c r="K44" s="173"/>
      <c r="L44" s="173"/>
      <c r="M44" s="173"/>
      <c r="N44" s="173"/>
      <c r="O44" s="173"/>
      <c r="P44" s="174"/>
      <c r="Q44" s="49">
        <f>SUM(Q42:Q43)</f>
        <v>48</v>
      </c>
      <c r="R44" s="49">
        <f>SUM(R42:R43)</f>
        <v>0</v>
      </c>
      <c r="S44" s="49">
        <f>SUM(S42:S43)</f>
        <v>48</v>
      </c>
      <c r="T44" s="49">
        <f>SUM(T42:T43)</f>
        <v>96</v>
      </c>
      <c r="U44" s="68">
        <f>SUM(U42:U43)</f>
        <v>3</v>
      </c>
    </row>
    <row r="45" spans="1:21">
      <c r="A45" s="169" t="s">
        <v>108</v>
      </c>
      <c r="B45" s="48" t="s">
        <v>109</v>
      </c>
      <c r="C45" s="49">
        <v>4</v>
      </c>
      <c r="D45" s="49">
        <v>2</v>
      </c>
      <c r="E45" s="49">
        <v>2</v>
      </c>
      <c r="F45" s="49">
        <v>0</v>
      </c>
      <c r="G45" s="49">
        <v>9</v>
      </c>
      <c r="H45" s="49" t="s">
        <v>110</v>
      </c>
      <c r="I45" s="49" t="s">
        <v>110</v>
      </c>
      <c r="J45" s="99" t="s">
        <v>111</v>
      </c>
      <c r="K45" s="49"/>
      <c r="L45" s="49">
        <v>4</v>
      </c>
      <c r="M45" s="49"/>
      <c r="N45" s="49"/>
      <c r="O45" s="49"/>
      <c r="P45" s="49">
        <v>6</v>
      </c>
      <c r="Q45" s="49">
        <f t="shared" si="0"/>
        <v>12</v>
      </c>
      <c r="R45" s="49">
        <f>(N45*2)+(O45*3)+(P45*4)</f>
        <v>24</v>
      </c>
      <c r="S45" s="47">
        <f t="shared" ref="S45:S53" si="1">Q45+R45</f>
        <v>36</v>
      </c>
      <c r="T45" s="70">
        <f t="shared" ref="T45:T67" si="2">S45*2</f>
        <v>72</v>
      </c>
      <c r="U45" s="101">
        <f>((S45/S50)*4+((S45/S50)*4)*1/2)</f>
        <v>1.5</v>
      </c>
    </row>
    <row r="46" spans="1:21">
      <c r="A46" s="170"/>
      <c r="B46" s="48" t="s">
        <v>112</v>
      </c>
      <c r="C46" s="49"/>
      <c r="D46" s="49"/>
      <c r="E46" s="49"/>
      <c r="F46" s="49"/>
      <c r="G46" s="50"/>
      <c r="H46" s="49" t="s">
        <v>89</v>
      </c>
      <c r="I46" s="49" t="s">
        <v>70</v>
      </c>
      <c r="J46" s="100" t="s">
        <v>162</v>
      </c>
      <c r="K46" s="49"/>
      <c r="L46" s="49">
        <v>5</v>
      </c>
      <c r="M46" s="49"/>
      <c r="N46" s="49"/>
      <c r="O46" s="49"/>
      <c r="P46" s="49">
        <v>0</v>
      </c>
      <c r="Q46" s="49">
        <f t="shared" si="0"/>
        <v>15</v>
      </c>
      <c r="R46" s="49">
        <f>(N46*2)+(O46*3)+(P46*4)</f>
        <v>0</v>
      </c>
      <c r="S46" s="47">
        <f t="shared" si="1"/>
        <v>15</v>
      </c>
      <c r="T46" s="70">
        <f t="shared" si="2"/>
        <v>30</v>
      </c>
      <c r="U46" s="101">
        <f>((S46/S50)*4+((S46/S50)*4)*1/2)</f>
        <v>0.625</v>
      </c>
    </row>
    <row r="47" spans="1:21">
      <c r="A47" s="170"/>
      <c r="B47" s="48"/>
      <c r="C47" s="49"/>
      <c r="D47" s="49"/>
      <c r="E47" s="49"/>
      <c r="F47" s="49"/>
      <c r="G47" s="50"/>
      <c r="H47" s="49"/>
      <c r="I47" s="49"/>
      <c r="J47" s="100" t="s">
        <v>163</v>
      </c>
      <c r="K47" s="49"/>
      <c r="L47" s="49">
        <v>4</v>
      </c>
      <c r="M47" s="49"/>
      <c r="N47" s="49"/>
      <c r="O47" s="49"/>
      <c r="P47" s="49">
        <v>3</v>
      </c>
      <c r="Q47" s="49">
        <f t="shared" si="0"/>
        <v>12</v>
      </c>
      <c r="R47" s="49">
        <f>(N47*2)+(O47*3)+(P47*4)</f>
        <v>12</v>
      </c>
      <c r="S47" s="47">
        <f t="shared" si="1"/>
        <v>24</v>
      </c>
      <c r="T47" s="70">
        <f t="shared" si="2"/>
        <v>48</v>
      </c>
      <c r="U47" s="101">
        <f>((S47/S50)*4+((S47/S50)*4)*1/2)</f>
        <v>1</v>
      </c>
    </row>
    <row r="48" spans="1:21">
      <c r="A48" s="170"/>
      <c r="B48" s="48" t="s">
        <v>113</v>
      </c>
      <c r="C48" s="49"/>
      <c r="D48" s="49"/>
      <c r="E48" s="49"/>
      <c r="F48" s="49"/>
      <c r="G48" s="49"/>
      <c r="H48" s="49"/>
      <c r="I48" s="49"/>
      <c r="J48" s="100" t="s">
        <v>164</v>
      </c>
      <c r="K48" s="49"/>
      <c r="L48" s="49">
        <v>3</v>
      </c>
      <c r="M48" s="49"/>
      <c r="N48" s="49"/>
      <c r="O48" s="49"/>
      <c r="P48" s="49">
        <v>9</v>
      </c>
      <c r="Q48" s="49">
        <f t="shared" si="0"/>
        <v>9</v>
      </c>
      <c r="R48" s="49">
        <f>(N48*2)+(O48*3)+(P48*4)</f>
        <v>36</v>
      </c>
      <c r="S48" s="47">
        <f t="shared" si="1"/>
        <v>45</v>
      </c>
      <c r="T48" s="70">
        <f t="shared" si="2"/>
        <v>90</v>
      </c>
      <c r="U48" s="101">
        <f>((S48/S50)*4+((S48/S50)*4)*1/2)</f>
        <v>1.875</v>
      </c>
    </row>
    <row r="49" spans="1:21">
      <c r="A49" s="170"/>
      <c r="B49" s="50" t="s">
        <v>114</v>
      </c>
      <c r="C49" s="49"/>
      <c r="D49" s="49"/>
      <c r="E49" s="49"/>
      <c r="F49" s="49"/>
      <c r="G49" s="49"/>
      <c r="H49" s="49">
        <f>G45*16</f>
        <v>144</v>
      </c>
      <c r="I49" s="49"/>
      <c r="J49" s="103" t="s">
        <v>85</v>
      </c>
      <c r="K49" s="49"/>
      <c r="L49" s="49"/>
      <c r="M49" s="49"/>
      <c r="N49" s="49"/>
      <c r="O49" s="49"/>
      <c r="P49" s="49">
        <v>6</v>
      </c>
      <c r="Q49" s="49">
        <f t="shared" si="0"/>
        <v>0</v>
      </c>
      <c r="R49" s="49">
        <f>(N49*2)+(O49*3)+(P49*4)</f>
        <v>24</v>
      </c>
      <c r="S49" s="47">
        <f t="shared" si="1"/>
        <v>24</v>
      </c>
      <c r="T49" s="70">
        <f t="shared" si="2"/>
        <v>48</v>
      </c>
      <c r="U49" s="101">
        <f>((S49/S50)*4+((S49/S50)*4)*1/2)</f>
        <v>1</v>
      </c>
    </row>
    <row r="50" spans="1:21">
      <c r="A50" s="171"/>
      <c r="B50" s="48"/>
      <c r="C50" s="49"/>
      <c r="D50" s="49"/>
      <c r="E50" s="49"/>
      <c r="F50" s="49"/>
      <c r="G50" s="49"/>
      <c r="H50" s="49"/>
      <c r="I50" s="49"/>
      <c r="J50" s="172" t="s">
        <v>158</v>
      </c>
      <c r="K50" s="173"/>
      <c r="L50" s="173"/>
      <c r="M50" s="173"/>
      <c r="N50" s="173"/>
      <c r="O50" s="173"/>
      <c r="P50" s="174"/>
      <c r="Q50" s="49">
        <f>SUM(Q45:Q49)</f>
        <v>48</v>
      </c>
      <c r="R50" s="49">
        <f>SUM(R45:R49)</f>
        <v>96</v>
      </c>
      <c r="S50" s="47">
        <f t="shared" si="1"/>
        <v>144</v>
      </c>
      <c r="T50" s="70">
        <f t="shared" si="2"/>
        <v>288</v>
      </c>
      <c r="U50" s="68">
        <f>SUM(U45:U49)</f>
        <v>6</v>
      </c>
    </row>
    <row r="51" spans="1:21">
      <c r="A51" s="169" t="s">
        <v>115</v>
      </c>
      <c r="B51" s="48" t="s">
        <v>116</v>
      </c>
      <c r="C51" s="49">
        <v>3</v>
      </c>
      <c r="D51" s="49">
        <v>2</v>
      </c>
      <c r="E51" s="49">
        <v>1</v>
      </c>
      <c r="F51" s="49">
        <v>0</v>
      </c>
      <c r="G51" s="49">
        <v>6</v>
      </c>
      <c r="H51" s="49" t="s">
        <v>110</v>
      </c>
      <c r="I51" s="49" t="s">
        <v>110</v>
      </c>
      <c r="J51" s="99" t="s">
        <v>165</v>
      </c>
      <c r="K51" s="104"/>
      <c r="L51" s="105">
        <v>4</v>
      </c>
      <c r="M51" s="105"/>
      <c r="N51" s="105"/>
      <c r="O51" s="105">
        <v>4</v>
      </c>
      <c r="P51" s="105"/>
      <c r="Q51" s="105">
        <f t="shared" si="0"/>
        <v>12</v>
      </c>
      <c r="R51" s="105">
        <f>(N51*2)+(O51*3)+(P51*4)</f>
        <v>12</v>
      </c>
      <c r="S51" s="47">
        <f t="shared" si="1"/>
        <v>24</v>
      </c>
      <c r="T51" s="106">
        <f t="shared" si="2"/>
        <v>48</v>
      </c>
      <c r="U51" s="101">
        <f>((S51/S56)*3+((S51/S56)*3)*1/2)</f>
        <v>1.125</v>
      </c>
    </row>
    <row r="52" spans="1:21">
      <c r="A52" s="170"/>
      <c r="B52" s="48" t="s">
        <v>117</v>
      </c>
      <c r="C52" s="49"/>
      <c r="D52" s="49"/>
      <c r="E52" s="49"/>
      <c r="F52" s="49"/>
      <c r="G52" s="49"/>
      <c r="H52" s="51" t="s">
        <v>89</v>
      </c>
      <c r="I52" s="49" t="s">
        <v>89</v>
      </c>
      <c r="J52" s="100" t="s">
        <v>166</v>
      </c>
      <c r="K52" s="104"/>
      <c r="L52" s="105">
        <v>4</v>
      </c>
      <c r="M52" s="105"/>
      <c r="N52" s="105"/>
      <c r="O52" s="105">
        <v>2</v>
      </c>
      <c r="P52" s="105"/>
      <c r="Q52" s="105">
        <f t="shared" si="0"/>
        <v>12</v>
      </c>
      <c r="R52" s="105">
        <f>(N52*2)+(O52*3)+(P52*4)</f>
        <v>6</v>
      </c>
      <c r="S52" s="47">
        <f t="shared" si="1"/>
        <v>18</v>
      </c>
      <c r="T52" s="106">
        <f t="shared" si="2"/>
        <v>36</v>
      </c>
      <c r="U52" s="101">
        <f>((S52/S56)*3+((S52/S56)*3)*1/2)</f>
        <v>0.84375</v>
      </c>
    </row>
    <row r="53" spans="1:21">
      <c r="A53" s="170"/>
      <c r="B53" s="48" t="s">
        <v>118</v>
      </c>
      <c r="C53" s="49"/>
      <c r="D53" s="49"/>
      <c r="E53" s="49"/>
      <c r="F53" s="49"/>
      <c r="G53" s="49"/>
      <c r="H53" s="50">
        <f>G51*16</f>
        <v>96</v>
      </c>
      <c r="I53" s="49"/>
      <c r="J53" s="100" t="s">
        <v>167</v>
      </c>
      <c r="K53" s="104"/>
      <c r="L53" s="105">
        <v>4</v>
      </c>
      <c r="M53" s="105"/>
      <c r="N53" s="105"/>
      <c r="O53" s="105">
        <v>4</v>
      </c>
      <c r="P53" s="105"/>
      <c r="Q53" s="105">
        <f t="shared" si="0"/>
        <v>12</v>
      </c>
      <c r="R53" s="105">
        <f>(N53*2)+(O53*3)+(P53*4)</f>
        <v>12</v>
      </c>
      <c r="S53" s="47">
        <f t="shared" si="1"/>
        <v>24</v>
      </c>
      <c r="T53" s="106">
        <f t="shared" si="2"/>
        <v>48</v>
      </c>
      <c r="U53" s="101">
        <f>((S53/S56)*3+((S53/S56)*3)*1/2)</f>
        <v>1.125</v>
      </c>
    </row>
    <row r="54" spans="1:21">
      <c r="A54" s="170"/>
      <c r="B54" s="48" t="s">
        <v>114</v>
      </c>
      <c r="C54" s="49"/>
      <c r="D54" s="49"/>
      <c r="E54" s="49"/>
      <c r="F54" s="49"/>
      <c r="G54" s="49"/>
      <c r="H54" s="51"/>
      <c r="I54" s="49"/>
      <c r="J54" s="107" t="s">
        <v>168</v>
      </c>
      <c r="K54" s="104"/>
      <c r="L54" s="105">
        <v>2</v>
      </c>
      <c r="M54" s="105"/>
      <c r="N54" s="105"/>
      <c r="O54" s="105">
        <v>4</v>
      </c>
      <c r="P54" s="105"/>
      <c r="Q54" s="105">
        <v>6</v>
      </c>
      <c r="R54" s="105">
        <f>(N54*2)+(O54*3)+(P54*4)</f>
        <v>12</v>
      </c>
      <c r="S54" s="106">
        <v>18</v>
      </c>
      <c r="T54" s="106">
        <f t="shared" si="2"/>
        <v>36</v>
      </c>
      <c r="U54" s="101">
        <f>((S54/S56)*3+((S54/S56)*3)*1/2)</f>
        <v>0.84375</v>
      </c>
    </row>
    <row r="55" spans="1:21">
      <c r="A55" s="170"/>
      <c r="B55" s="50"/>
      <c r="C55" s="49"/>
      <c r="D55" s="49"/>
      <c r="E55" s="49"/>
      <c r="F55" s="49"/>
      <c r="G55" s="49"/>
      <c r="H55" s="51"/>
      <c r="I55" s="49"/>
      <c r="J55" s="100" t="s">
        <v>163</v>
      </c>
      <c r="K55" s="104"/>
      <c r="L55" s="105">
        <v>2</v>
      </c>
      <c r="M55" s="105"/>
      <c r="N55" s="105"/>
      <c r="O55" s="105">
        <v>2</v>
      </c>
      <c r="P55" s="105"/>
      <c r="Q55" s="105">
        <v>6</v>
      </c>
      <c r="R55" s="105">
        <f>(N55*2)+(O55*3)+(P55*4)</f>
        <v>6</v>
      </c>
      <c r="S55" s="106">
        <f>R55*2</f>
        <v>12</v>
      </c>
      <c r="T55" s="106">
        <f t="shared" si="2"/>
        <v>24</v>
      </c>
      <c r="U55" s="101">
        <f>((S55/S56)*3+((S55/S56)*3)*1/2)</f>
        <v>0.5625</v>
      </c>
    </row>
    <row r="56" spans="1:21">
      <c r="A56" s="171"/>
      <c r="B56" s="48"/>
      <c r="C56" s="49"/>
      <c r="D56" s="49"/>
      <c r="E56" s="49"/>
      <c r="F56" s="49"/>
      <c r="G56" s="49"/>
      <c r="H56" s="51"/>
      <c r="I56" s="49"/>
      <c r="J56" s="172" t="s">
        <v>158</v>
      </c>
      <c r="K56" s="173"/>
      <c r="L56" s="173"/>
      <c r="M56" s="173"/>
      <c r="N56" s="173"/>
      <c r="O56" s="173"/>
      <c r="P56" s="173"/>
      <c r="Q56" s="49">
        <f>SUM(Q51:Q55)</f>
        <v>48</v>
      </c>
      <c r="R56" s="49">
        <f>SUM(R51:R55)</f>
        <v>48</v>
      </c>
      <c r="S56" s="70">
        <f>SUM(S51:S55)</f>
        <v>96</v>
      </c>
      <c r="T56" s="70">
        <f>SUM(T51:T55)</f>
        <v>192</v>
      </c>
      <c r="U56" s="68">
        <f>SUM(U51:U55)</f>
        <v>4.5</v>
      </c>
    </row>
    <row r="57" spans="1:21">
      <c r="A57" s="177" t="s">
        <v>115</v>
      </c>
      <c r="B57" s="48" t="s">
        <v>119</v>
      </c>
      <c r="C57" s="49">
        <v>4</v>
      </c>
      <c r="D57" s="49">
        <v>2</v>
      </c>
      <c r="E57" s="49">
        <v>2</v>
      </c>
      <c r="F57" s="49">
        <v>0</v>
      </c>
      <c r="G57" s="49">
        <v>9</v>
      </c>
      <c r="H57" s="49" t="s">
        <v>110</v>
      </c>
      <c r="I57" s="49" t="s">
        <v>110</v>
      </c>
      <c r="J57" s="99" t="s">
        <v>169</v>
      </c>
      <c r="K57" s="49"/>
      <c r="L57" s="49">
        <v>4</v>
      </c>
      <c r="M57" s="49"/>
      <c r="N57" s="49"/>
      <c r="O57" s="49"/>
      <c r="P57" s="49">
        <v>6</v>
      </c>
      <c r="Q57" s="49">
        <f t="shared" si="0"/>
        <v>12</v>
      </c>
      <c r="R57" s="49">
        <f t="shared" ref="R57:R62" si="3">(N57*2)+(O57*3)+(P57*4)</f>
        <v>24</v>
      </c>
      <c r="S57" s="47">
        <f t="shared" ref="S57:S70" si="4">Q57+R57</f>
        <v>36</v>
      </c>
      <c r="T57" s="70">
        <f t="shared" si="2"/>
        <v>72</v>
      </c>
      <c r="U57" s="101">
        <f>((S57/S63)*4+((S57/S63)*4)*1/2)</f>
        <v>1.5</v>
      </c>
    </row>
    <row r="58" spans="1:21">
      <c r="A58" s="177"/>
      <c r="B58" s="48" t="s">
        <v>120</v>
      </c>
      <c r="C58" s="49"/>
      <c r="D58" s="49"/>
      <c r="E58" s="49"/>
      <c r="F58" s="49"/>
      <c r="G58" s="49"/>
      <c r="H58" s="49" t="s">
        <v>89</v>
      </c>
      <c r="I58" s="49" t="s">
        <v>70</v>
      </c>
      <c r="J58" s="100" t="s">
        <v>170</v>
      </c>
      <c r="K58" s="49"/>
      <c r="L58" s="49">
        <v>4</v>
      </c>
      <c r="M58" s="49"/>
      <c r="N58" s="49"/>
      <c r="O58" s="49"/>
      <c r="P58" s="49"/>
      <c r="Q58" s="49">
        <f t="shared" si="0"/>
        <v>12</v>
      </c>
      <c r="R58" s="49">
        <f t="shared" si="3"/>
        <v>0</v>
      </c>
      <c r="S58" s="47">
        <f t="shared" si="4"/>
        <v>12</v>
      </c>
      <c r="T58" s="70">
        <f t="shared" si="2"/>
        <v>24</v>
      </c>
      <c r="U58" s="101">
        <f>((S58/S63)*4+((S58/S63)*4)*1/2)</f>
        <v>0.5</v>
      </c>
    </row>
    <row r="59" spans="1:21">
      <c r="A59" s="177"/>
      <c r="B59" s="48" t="s">
        <v>121</v>
      </c>
      <c r="C59" s="49"/>
      <c r="D59" s="49"/>
      <c r="E59" s="49"/>
      <c r="F59" s="49"/>
      <c r="G59" s="49"/>
      <c r="H59" s="49">
        <f>G57*16</f>
        <v>144</v>
      </c>
      <c r="I59" s="49"/>
      <c r="J59" s="100" t="s">
        <v>171</v>
      </c>
      <c r="K59" s="49"/>
      <c r="L59" s="49">
        <v>2</v>
      </c>
      <c r="M59" s="49"/>
      <c r="N59" s="49"/>
      <c r="O59" s="49"/>
      <c r="P59" s="49"/>
      <c r="Q59" s="49">
        <f t="shared" si="0"/>
        <v>6</v>
      </c>
      <c r="R59" s="49">
        <f t="shared" si="3"/>
        <v>0</v>
      </c>
      <c r="S59" s="47">
        <f t="shared" si="4"/>
        <v>6</v>
      </c>
      <c r="T59" s="70">
        <f t="shared" si="2"/>
        <v>12</v>
      </c>
      <c r="U59" s="101">
        <f>((S59/S63)*4+((S59/S63)*4)*1/2)</f>
        <v>0.25</v>
      </c>
    </row>
    <row r="60" spans="1:21">
      <c r="A60" s="177"/>
      <c r="B60" s="48" t="s">
        <v>114</v>
      </c>
      <c r="C60" s="49"/>
      <c r="D60" s="49"/>
      <c r="E60" s="49"/>
      <c r="F60" s="49"/>
      <c r="G60" s="49"/>
      <c r="H60" s="49"/>
      <c r="I60" s="49"/>
      <c r="J60" s="107" t="s">
        <v>122</v>
      </c>
      <c r="K60" s="49"/>
      <c r="L60" s="49">
        <v>2</v>
      </c>
      <c r="M60" s="49"/>
      <c r="N60" s="49"/>
      <c r="O60" s="49"/>
      <c r="P60" s="49">
        <v>6</v>
      </c>
      <c r="Q60" s="49">
        <f t="shared" si="0"/>
        <v>6</v>
      </c>
      <c r="R60" s="49">
        <f t="shared" si="3"/>
        <v>24</v>
      </c>
      <c r="S60" s="47">
        <f t="shared" si="4"/>
        <v>30</v>
      </c>
      <c r="T60" s="70">
        <f t="shared" si="2"/>
        <v>60</v>
      </c>
      <c r="U60" s="101">
        <f>((S60/S63)*4+((S60/S63)*4)*1/2)</f>
        <v>1.25</v>
      </c>
    </row>
    <row r="61" spans="1:21">
      <c r="A61" s="177"/>
      <c r="B61" s="48"/>
      <c r="C61" s="49"/>
      <c r="D61" s="49"/>
      <c r="E61" s="49"/>
      <c r="F61" s="49"/>
      <c r="G61" s="49"/>
      <c r="H61" s="49"/>
      <c r="I61" s="49"/>
      <c r="J61" s="107" t="s">
        <v>172</v>
      </c>
      <c r="K61" s="49"/>
      <c r="L61" s="49">
        <v>2</v>
      </c>
      <c r="M61" s="49"/>
      <c r="N61" s="49"/>
      <c r="O61" s="49"/>
      <c r="P61" s="49">
        <v>6</v>
      </c>
      <c r="Q61" s="49">
        <f t="shared" si="0"/>
        <v>6</v>
      </c>
      <c r="R61" s="49">
        <f t="shared" si="3"/>
        <v>24</v>
      </c>
      <c r="S61" s="47">
        <f t="shared" si="4"/>
        <v>30</v>
      </c>
      <c r="T61" s="70">
        <f t="shared" si="2"/>
        <v>60</v>
      </c>
      <c r="U61" s="101">
        <f>((S61/S63)*4+((S61/S63)*4)*1/2)</f>
        <v>1.25</v>
      </c>
    </row>
    <row r="62" spans="1:21">
      <c r="A62" s="177"/>
      <c r="B62" s="48"/>
      <c r="C62" s="49"/>
      <c r="D62" s="49"/>
      <c r="E62" s="49"/>
      <c r="F62" s="49"/>
      <c r="G62" s="49"/>
      <c r="H62" s="49"/>
      <c r="I62" s="49"/>
      <c r="J62" s="107" t="s">
        <v>123</v>
      </c>
      <c r="K62" s="49"/>
      <c r="L62" s="49">
        <v>2</v>
      </c>
      <c r="M62" s="49"/>
      <c r="N62" s="49"/>
      <c r="O62" s="49"/>
      <c r="P62" s="49">
        <v>6</v>
      </c>
      <c r="Q62" s="49">
        <f>(K62*2)+(L62*3)+(M62*4)</f>
        <v>6</v>
      </c>
      <c r="R62" s="49">
        <f t="shared" si="3"/>
        <v>24</v>
      </c>
      <c r="S62" s="47">
        <f t="shared" si="4"/>
        <v>30</v>
      </c>
      <c r="T62" s="70">
        <f t="shared" si="2"/>
        <v>60</v>
      </c>
      <c r="U62" s="101">
        <f>((S62/S63)*4+((S62/S63)*4)*1/2)</f>
        <v>1.25</v>
      </c>
    </row>
    <row r="63" spans="1:21">
      <c r="A63" s="177"/>
      <c r="B63" s="48"/>
      <c r="C63" s="49"/>
      <c r="D63" s="49"/>
      <c r="E63" s="49"/>
      <c r="F63" s="49"/>
      <c r="G63" s="49"/>
      <c r="H63" s="49"/>
      <c r="I63" s="49"/>
      <c r="J63" s="178" t="s">
        <v>158</v>
      </c>
      <c r="K63" s="179"/>
      <c r="L63" s="179"/>
      <c r="M63" s="179"/>
      <c r="N63" s="179"/>
      <c r="O63" s="179"/>
      <c r="P63" s="180"/>
      <c r="Q63" s="49">
        <f>SUM(Q57:Q62)</f>
        <v>48</v>
      </c>
      <c r="R63" s="49">
        <f>SUM(R57:R62)</f>
        <v>96</v>
      </c>
      <c r="S63" s="47">
        <f t="shared" si="4"/>
        <v>144</v>
      </c>
      <c r="T63" s="70">
        <f t="shared" si="2"/>
        <v>288</v>
      </c>
      <c r="U63" s="68">
        <f>SUM(U57:U62)</f>
        <v>6</v>
      </c>
    </row>
    <row r="64" spans="1:21">
      <c r="A64" s="169" t="s">
        <v>124</v>
      </c>
      <c r="B64" s="48" t="s">
        <v>125</v>
      </c>
      <c r="C64" s="49">
        <v>2</v>
      </c>
      <c r="D64" s="49">
        <v>1</v>
      </c>
      <c r="E64" s="49">
        <v>1</v>
      </c>
      <c r="F64" s="49">
        <v>0</v>
      </c>
      <c r="G64" s="49">
        <v>3</v>
      </c>
      <c r="H64" s="49" t="s">
        <v>110</v>
      </c>
      <c r="I64" s="49"/>
      <c r="J64" s="99" t="s">
        <v>126</v>
      </c>
      <c r="K64" s="49"/>
      <c r="L64" s="49">
        <v>8</v>
      </c>
      <c r="M64" s="49"/>
      <c r="N64" s="49"/>
      <c r="O64" s="49"/>
      <c r="P64" s="49"/>
      <c r="Q64" s="49">
        <f t="shared" si="0"/>
        <v>24</v>
      </c>
      <c r="R64" s="49">
        <f>(N64*2)+(O64*3)+(P64*4)</f>
        <v>0</v>
      </c>
      <c r="S64" s="47">
        <f t="shared" si="4"/>
        <v>24</v>
      </c>
      <c r="T64" s="70">
        <f t="shared" si="2"/>
        <v>48</v>
      </c>
      <c r="U64" s="101">
        <f>((S64/S67)*2+((S64/S67)*2)*1/2)</f>
        <v>1.5</v>
      </c>
    </row>
    <row r="65" spans="1:21">
      <c r="A65" s="170"/>
      <c r="B65" s="48"/>
      <c r="C65" s="49"/>
      <c r="D65" s="49"/>
      <c r="E65" s="49"/>
      <c r="F65" s="49"/>
      <c r="G65" s="49"/>
      <c r="H65" s="49" t="s">
        <v>89</v>
      </c>
      <c r="I65" s="49"/>
      <c r="J65" s="100" t="s">
        <v>127</v>
      </c>
      <c r="K65" s="49"/>
      <c r="L65" s="49">
        <v>4</v>
      </c>
      <c r="M65" s="49"/>
      <c r="N65" s="49"/>
      <c r="O65" s="49"/>
      <c r="P65" s="49"/>
      <c r="Q65" s="49">
        <f t="shared" si="0"/>
        <v>12</v>
      </c>
      <c r="R65" s="49">
        <f>(N65*2)+(O65*3)+(P65*4)</f>
        <v>0</v>
      </c>
      <c r="S65" s="47">
        <f t="shared" si="4"/>
        <v>12</v>
      </c>
      <c r="T65" s="70">
        <f t="shared" si="2"/>
        <v>24</v>
      </c>
      <c r="U65" s="101">
        <f>((S65/S67)*2+((S65/S67)*2)*1/2)</f>
        <v>0.75</v>
      </c>
    </row>
    <row r="66" spans="1:21">
      <c r="A66" s="170"/>
      <c r="B66" s="48"/>
      <c r="C66" s="49"/>
      <c r="D66" s="49"/>
      <c r="E66" s="49"/>
      <c r="F66" s="49"/>
      <c r="G66" s="49"/>
      <c r="H66" s="49"/>
      <c r="I66" s="49"/>
      <c r="J66" s="102" t="s">
        <v>173</v>
      </c>
      <c r="K66" s="49"/>
      <c r="L66" s="49">
        <v>4</v>
      </c>
      <c r="M66" s="49"/>
      <c r="N66" s="49"/>
      <c r="O66" s="49"/>
      <c r="P66" s="49"/>
      <c r="Q66" s="49">
        <f t="shared" si="0"/>
        <v>12</v>
      </c>
      <c r="R66" s="49">
        <f>(N66*2)+(O66*3)+(P66*4)</f>
        <v>0</v>
      </c>
      <c r="S66" s="47">
        <f>Q66+R66</f>
        <v>12</v>
      </c>
      <c r="T66" s="70">
        <f>S66*2</f>
        <v>24</v>
      </c>
      <c r="U66" s="101">
        <f>((S66/S67)*2+((S66/S67)*2)*1/2)</f>
        <v>0.75</v>
      </c>
    </row>
    <row r="67" spans="1:21">
      <c r="A67" s="171"/>
      <c r="B67" s="48"/>
      <c r="C67" s="49"/>
      <c r="D67" s="49"/>
      <c r="E67" s="49"/>
      <c r="F67" s="49"/>
      <c r="G67" s="49"/>
      <c r="H67" s="49">
        <f>G64*16</f>
        <v>48</v>
      </c>
      <c r="I67" s="49"/>
      <c r="J67" s="172" t="s">
        <v>158</v>
      </c>
      <c r="K67" s="173"/>
      <c r="L67" s="173"/>
      <c r="M67" s="173"/>
      <c r="N67" s="173"/>
      <c r="O67" s="173"/>
      <c r="P67" s="174"/>
      <c r="Q67" s="49">
        <f>SUM(Q64:Q66)</f>
        <v>48</v>
      </c>
      <c r="R67" s="49">
        <f>SUM(R64:R65)</f>
        <v>0</v>
      </c>
      <c r="S67" s="47">
        <f t="shared" si="4"/>
        <v>48</v>
      </c>
      <c r="T67" s="70">
        <f t="shared" si="2"/>
        <v>96</v>
      </c>
      <c r="U67" s="68">
        <f>SUM(U64:U66)</f>
        <v>3</v>
      </c>
    </row>
    <row r="68" spans="1:21">
      <c r="A68" s="169" t="s">
        <v>128</v>
      </c>
      <c r="B68" s="48" t="s">
        <v>129</v>
      </c>
      <c r="C68" s="49">
        <v>2</v>
      </c>
      <c r="D68" s="49">
        <v>2</v>
      </c>
      <c r="E68" s="49">
        <v>0</v>
      </c>
      <c r="F68" s="49">
        <v>0</v>
      </c>
      <c r="G68" s="49">
        <v>2</v>
      </c>
      <c r="H68" s="49" t="s">
        <v>110</v>
      </c>
      <c r="I68" s="49"/>
      <c r="J68" s="99" t="s">
        <v>130</v>
      </c>
      <c r="K68" s="49">
        <v>0</v>
      </c>
      <c r="L68" s="49"/>
      <c r="M68" s="49"/>
      <c r="N68" s="49"/>
      <c r="O68" s="49"/>
      <c r="P68" s="49"/>
      <c r="Q68" s="49">
        <f t="shared" si="0"/>
        <v>0</v>
      </c>
      <c r="R68" s="49">
        <f>(N68*2)+(O68*3)+(P68*4)</f>
        <v>0</v>
      </c>
      <c r="S68" s="47">
        <f t="shared" si="4"/>
        <v>0</v>
      </c>
      <c r="T68" s="70">
        <f>S68*2</f>
        <v>0</v>
      </c>
      <c r="U68" s="49">
        <v>0</v>
      </c>
    </row>
    <row r="69" spans="1:21">
      <c r="A69" s="171"/>
      <c r="B69" s="48"/>
      <c r="C69" s="49"/>
      <c r="D69" s="49"/>
      <c r="E69" s="49"/>
      <c r="F69" s="49"/>
      <c r="G69" s="49"/>
      <c r="H69" s="49" t="s">
        <v>75</v>
      </c>
      <c r="I69" s="49"/>
      <c r="J69" s="108" t="s">
        <v>174</v>
      </c>
      <c r="K69" s="49">
        <v>16</v>
      </c>
      <c r="L69" s="49"/>
      <c r="M69" s="49"/>
      <c r="N69" s="49"/>
      <c r="O69" s="49"/>
      <c r="P69" s="49"/>
      <c r="Q69" s="49">
        <f t="shared" si="0"/>
        <v>32</v>
      </c>
      <c r="R69" s="49">
        <f>(N69*2)+(O69*3)+(P69*4)</f>
        <v>0</v>
      </c>
      <c r="S69" s="47">
        <f t="shared" si="4"/>
        <v>32</v>
      </c>
      <c r="T69" s="70">
        <f>S69*2</f>
        <v>64</v>
      </c>
      <c r="U69" s="70">
        <f>((S69/S70)*2+((S69/S70)*2)*1/2)</f>
        <v>3</v>
      </c>
    </row>
    <row r="70" spans="1:21">
      <c r="A70" s="109"/>
      <c r="B70" s="52" t="s">
        <v>103</v>
      </c>
      <c r="C70" s="70">
        <v>20</v>
      </c>
      <c r="D70" s="70">
        <v>13</v>
      </c>
      <c r="E70" s="70">
        <v>7</v>
      </c>
      <c r="F70" s="70"/>
      <c r="G70" s="70">
        <v>35</v>
      </c>
      <c r="H70" s="49">
        <f>G68*16</f>
        <v>32</v>
      </c>
      <c r="I70" s="49"/>
      <c r="J70" s="172" t="s">
        <v>97</v>
      </c>
      <c r="K70" s="173"/>
      <c r="L70" s="173"/>
      <c r="M70" s="173"/>
      <c r="N70" s="173"/>
      <c r="O70" s="173"/>
      <c r="P70" s="174"/>
      <c r="Q70" s="49">
        <f>SUM(Q68:Q69)</f>
        <v>32</v>
      </c>
      <c r="R70" s="49">
        <f>SUM(R64:R69)</f>
        <v>0</v>
      </c>
      <c r="S70" s="47">
        <f t="shared" si="4"/>
        <v>32</v>
      </c>
      <c r="T70" s="70">
        <f>S70*2</f>
        <v>64</v>
      </c>
      <c r="U70" s="3"/>
    </row>
    <row r="72" spans="1:21" ht="15.75">
      <c r="A72" s="34" t="s">
        <v>139</v>
      </c>
      <c r="B72" s="35"/>
      <c r="I72" s="35"/>
      <c r="K72" s="65"/>
      <c r="L72" s="65"/>
      <c r="M72" s="65"/>
      <c r="N72" s="65"/>
      <c r="O72" s="65"/>
      <c r="P72" s="65"/>
      <c r="Q72" s="65"/>
      <c r="R72" s="65"/>
      <c r="S72" s="65"/>
    </row>
    <row r="73" spans="1:21">
      <c r="A73" s="164" t="s">
        <v>43</v>
      </c>
      <c r="B73" s="164" t="s">
        <v>101</v>
      </c>
      <c r="C73" s="164" t="s">
        <v>44</v>
      </c>
      <c r="D73" s="164" t="s">
        <v>45</v>
      </c>
      <c r="E73" s="175" t="s">
        <v>46</v>
      </c>
      <c r="F73" s="175"/>
      <c r="G73" s="175"/>
      <c r="H73" s="176" t="s">
        <v>47</v>
      </c>
      <c r="I73" s="110" t="s">
        <v>48</v>
      </c>
      <c r="J73" s="164" t="s">
        <v>49</v>
      </c>
      <c r="K73" s="165" t="s">
        <v>50</v>
      </c>
      <c r="L73" s="165"/>
      <c r="M73" s="165"/>
      <c r="N73" s="165"/>
      <c r="O73" s="165"/>
      <c r="P73" s="165"/>
      <c r="Q73" s="69" t="s">
        <v>51</v>
      </c>
      <c r="R73" s="165" t="s">
        <v>52</v>
      </c>
      <c r="S73" s="165"/>
    </row>
    <row r="74" spans="1:21">
      <c r="A74" s="164"/>
      <c r="B74" s="164"/>
      <c r="C74" s="164"/>
      <c r="D74" s="164"/>
      <c r="E74" s="164" t="s">
        <v>53</v>
      </c>
      <c r="F74" s="164" t="s">
        <v>54</v>
      </c>
      <c r="G74" s="164" t="s">
        <v>55</v>
      </c>
      <c r="H74" s="176"/>
      <c r="I74" s="164" t="s">
        <v>56</v>
      </c>
      <c r="J74" s="164"/>
      <c r="K74" s="165" t="s">
        <v>57</v>
      </c>
      <c r="L74" s="165"/>
      <c r="M74" s="165"/>
      <c r="N74" s="165" t="s">
        <v>58</v>
      </c>
      <c r="O74" s="165"/>
      <c r="P74" s="165"/>
      <c r="Q74" s="165" t="s">
        <v>59</v>
      </c>
      <c r="R74" s="165" t="s">
        <v>60</v>
      </c>
      <c r="S74" s="165"/>
    </row>
    <row r="75" spans="1:21">
      <c r="A75" s="164"/>
      <c r="B75" s="164"/>
      <c r="C75" s="164"/>
      <c r="D75" s="164"/>
      <c r="E75" s="164"/>
      <c r="F75" s="164"/>
      <c r="G75" s="164"/>
      <c r="H75" s="176"/>
      <c r="I75" s="164"/>
      <c r="J75" s="164"/>
      <c r="K75" s="70" t="s">
        <v>61</v>
      </c>
      <c r="L75" s="70" t="s">
        <v>62</v>
      </c>
      <c r="M75" s="70" t="s">
        <v>63</v>
      </c>
      <c r="N75" s="70" t="s">
        <v>61</v>
      </c>
      <c r="O75" s="70" t="s">
        <v>62</v>
      </c>
      <c r="P75" s="70" t="s">
        <v>63</v>
      </c>
      <c r="Q75" s="165"/>
      <c r="R75" s="69" t="s">
        <v>57</v>
      </c>
      <c r="S75" s="69" t="s">
        <v>58</v>
      </c>
    </row>
    <row r="76" spans="1:21">
      <c r="A76" s="3">
        <v>1</v>
      </c>
      <c r="B76" s="3" t="s">
        <v>175</v>
      </c>
      <c r="C76" s="4" t="s">
        <v>176</v>
      </c>
      <c r="D76" s="3">
        <v>3</v>
      </c>
      <c r="E76" s="3">
        <v>0</v>
      </c>
      <c r="F76" s="3">
        <v>0</v>
      </c>
      <c r="G76" s="3">
        <v>3</v>
      </c>
      <c r="H76" s="3">
        <v>9</v>
      </c>
      <c r="I76" s="36"/>
      <c r="J76" s="111" t="s">
        <v>177</v>
      </c>
      <c r="K76" s="3"/>
      <c r="L76" s="3"/>
      <c r="M76" s="3"/>
      <c r="N76" s="3"/>
      <c r="O76" s="3"/>
      <c r="P76" s="3"/>
      <c r="Q76" s="69"/>
      <c r="R76" s="69"/>
      <c r="S76" s="69"/>
    </row>
    <row r="77" spans="1:21">
      <c r="A77" s="3"/>
      <c r="B77" s="3"/>
      <c r="C77" s="4"/>
      <c r="D77" s="3"/>
      <c r="E77" s="3"/>
      <c r="F77" s="3"/>
      <c r="G77" s="3"/>
      <c r="H77" s="3"/>
      <c r="I77" s="36"/>
      <c r="J77" s="4" t="s">
        <v>178</v>
      </c>
      <c r="K77" s="3"/>
      <c r="L77" s="3"/>
      <c r="M77" s="3"/>
      <c r="N77" s="3"/>
      <c r="O77" s="3"/>
      <c r="P77" s="3"/>
      <c r="Q77" s="3"/>
      <c r="R77" s="3"/>
      <c r="S77" s="3"/>
    </row>
    <row r="78" spans="1:21">
      <c r="A78" s="3">
        <v>2</v>
      </c>
      <c r="B78" s="3" t="s">
        <v>179</v>
      </c>
      <c r="C78" s="4" t="s">
        <v>180</v>
      </c>
      <c r="D78" s="3">
        <v>6</v>
      </c>
      <c r="E78" s="3">
        <v>3</v>
      </c>
      <c r="F78" s="3">
        <v>3</v>
      </c>
      <c r="G78" s="3">
        <v>0</v>
      </c>
      <c r="H78" s="112">
        <v>13.5</v>
      </c>
      <c r="I78" s="40" t="s">
        <v>181</v>
      </c>
      <c r="J78" s="111" t="s">
        <v>182</v>
      </c>
      <c r="K78" s="3"/>
      <c r="L78" s="3"/>
      <c r="M78" s="3"/>
      <c r="N78" s="3"/>
      <c r="O78" s="3"/>
      <c r="P78" s="3"/>
      <c r="Q78" s="3"/>
      <c r="R78" s="3"/>
      <c r="S78" s="3"/>
    </row>
    <row r="79" spans="1:21">
      <c r="A79" s="3"/>
      <c r="B79" s="3"/>
      <c r="C79" s="4" t="s">
        <v>183</v>
      </c>
      <c r="D79" s="3"/>
      <c r="E79" s="3"/>
      <c r="F79" s="3"/>
      <c r="G79" s="3"/>
      <c r="H79" s="112"/>
      <c r="I79" s="40" t="s">
        <v>184</v>
      </c>
      <c r="J79" s="113" t="s">
        <v>185</v>
      </c>
      <c r="K79" s="3"/>
      <c r="L79" s="3"/>
      <c r="M79" s="3"/>
      <c r="N79" s="3"/>
      <c r="O79" s="3"/>
      <c r="P79" s="3"/>
      <c r="Q79" s="3"/>
      <c r="R79" s="3"/>
      <c r="S79" s="3"/>
    </row>
    <row r="80" spans="1:21">
      <c r="A80" s="3"/>
      <c r="B80" s="3"/>
      <c r="C80" s="4"/>
      <c r="D80" s="3"/>
      <c r="E80" s="3"/>
      <c r="F80" s="3"/>
      <c r="G80" s="3"/>
      <c r="H80" s="3"/>
      <c r="I80" s="39" t="s">
        <v>186</v>
      </c>
      <c r="J80" s="114" t="s">
        <v>187</v>
      </c>
      <c r="K80" s="3"/>
      <c r="L80" s="3">
        <v>5</v>
      </c>
      <c r="M80" s="3"/>
      <c r="N80" s="3"/>
      <c r="O80" s="3">
        <v>2</v>
      </c>
      <c r="P80" s="3"/>
      <c r="Q80" s="3">
        <v>2</v>
      </c>
      <c r="R80" s="3">
        <f>L80*3*2</f>
        <v>30</v>
      </c>
      <c r="S80" s="3">
        <f>O80*3*2</f>
        <v>12</v>
      </c>
    </row>
    <row r="81" spans="1:19">
      <c r="A81" s="3"/>
      <c r="B81" s="3"/>
      <c r="C81" s="4"/>
      <c r="D81" s="3"/>
      <c r="E81" s="3"/>
      <c r="F81" s="3"/>
      <c r="G81" s="3"/>
      <c r="H81" s="3"/>
      <c r="I81" s="39"/>
      <c r="J81" s="114" t="s">
        <v>188</v>
      </c>
      <c r="K81" s="3"/>
      <c r="L81" s="3">
        <v>7</v>
      </c>
      <c r="M81" s="3"/>
      <c r="N81" s="3"/>
      <c r="O81" s="3">
        <v>2</v>
      </c>
      <c r="P81" s="3"/>
      <c r="Q81" s="3">
        <v>2</v>
      </c>
      <c r="R81" s="3">
        <f t="shared" ref="R81:R91" si="5">L81*3*2</f>
        <v>42</v>
      </c>
      <c r="S81" s="3">
        <f t="shared" ref="S81:S91" si="6">O81*3*2</f>
        <v>12</v>
      </c>
    </row>
    <row r="82" spans="1:19">
      <c r="A82" s="3"/>
      <c r="B82" s="3"/>
      <c r="C82" s="4"/>
      <c r="D82" s="3"/>
      <c r="E82" s="3"/>
      <c r="F82" s="3"/>
      <c r="G82" s="3"/>
      <c r="H82" s="3"/>
      <c r="I82" s="39"/>
      <c r="J82" s="114" t="s">
        <v>189</v>
      </c>
      <c r="K82" s="3"/>
      <c r="L82" s="3">
        <v>2</v>
      </c>
      <c r="M82" s="3"/>
      <c r="N82" s="3"/>
      <c r="O82" s="3">
        <v>2</v>
      </c>
      <c r="P82" s="3"/>
      <c r="Q82" s="3">
        <v>2</v>
      </c>
      <c r="R82" s="3">
        <f t="shared" si="5"/>
        <v>12</v>
      </c>
      <c r="S82" s="3">
        <f t="shared" si="6"/>
        <v>12</v>
      </c>
    </row>
    <row r="83" spans="1:19">
      <c r="A83" s="3"/>
      <c r="B83" s="3"/>
      <c r="C83" s="4"/>
      <c r="D83" s="3"/>
      <c r="E83" s="3"/>
      <c r="F83" s="3"/>
      <c r="G83" s="3"/>
      <c r="H83" s="3"/>
      <c r="I83" s="39"/>
      <c r="J83" s="113" t="s">
        <v>190</v>
      </c>
      <c r="K83" s="3"/>
      <c r="L83" s="3"/>
      <c r="M83" s="3"/>
      <c r="N83" s="3"/>
      <c r="O83" s="3"/>
      <c r="P83" s="3"/>
      <c r="Q83" s="3"/>
      <c r="R83" s="3">
        <f t="shared" si="5"/>
        <v>0</v>
      </c>
      <c r="S83" s="3">
        <f t="shared" si="6"/>
        <v>0</v>
      </c>
    </row>
    <row r="84" spans="1:19">
      <c r="A84" s="3"/>
      <c r="B84" s="3"/>
      <c r="C84" s="4"/>
      <c r="D84" s="3"/>
      <c r="E84" s="3"/>
      <c r="F84" s="3"/>
      <c r="G84" s="3"/>
      <c r="H84" s="3"/>
      <c r="I84" s="39"/>
      <c r="J84" s="30" t="s">
        <v>191</v>
      </c>
      <c r="K84" s="3"/>
      <c r="L84" s="3">
        <v>10</v>
      </c>
      <c r="M84" s="3"/>
      <c r="N84" s="3"/>
      <c r="O84" s="3">
        <v>2</v>
      </c>
      <c r="P84" s="3"/>
      <c r="Q84" s="3">
        <v>2</v>
      </c>
      <c r="R84" s="3">
        <f t="shared" si="5"/>
        <v>60</v>
      </c>
      <c r="S84" s="3">
        <f t="shared" si="6"/>
        <v>12</v>
      </c>
    </row>
    <row r="85" spans="1:19">
      <c r="A85" s="3"/>
      <c r="B85" s="3"/>
      <c r="C85" s="4"/>
      <c r="D85" s="3"/>
      <c r="E85" s="3"/>
      <c r="F85" s="3"/>
      <c r="G85" s="3"/>
      <c r="H85" s="3"/>
      <c r="I85" s="39"/>
      <c r="J85" s="30" t="s">
        <v>189</v>
      </c>
      <c r="K85" s="3"/>
      <c r="L85" s="3"/>
      <c r="M85" s="3"/>
      <c r="N85" s="3"/>
      <c r="O85" s="3">
        <v>2</v>
      </c>
      <c r="P85" s="3"/>
      <c r="Q85" s="3">
        <v>2</v>
      </c>
      <c r="R85" s="3">
        <f t="shared" si="5"/>
        <v>0</v>
      </c>
      <c r="S85" s="3">
        <f t="shared" si="6"/>
        <v>12</v>
      </c>
    </row>
    <row r="86" spans="1:19">
      <c r="A86" s="3"/>
      <c r="B86" s="3"/>
      <c r="C86" s="4"/>
      <c r="D86" s="3"/>
      <c r="E86" s="3"/>
      <c r="F86" s="3"/>
      <c r="G86" s="3"/>
      <c r="H86" s="3"/>
      <c r="I86" s="39"/>
      <c r="J86" s="30" t="s">
        <v>192</v>
      </c>
      <c r="K86" s="3"/>
      <c r="L86" s="3">
        <v>8</v>
      </c>
      <c r="M86" s="3"/>
      <c r="N86" s="3"/>
      <c r="O86" s="3"/>
      <c r="P86" s="3"/>
      <c r="Q86" s="3">
        <v>2</v>
      </c>
      <c r="R86" s="3">
        <v>48</v>
      </c>
      <c r="S86" s="3">
        <v>0</v>
      </c>
    </row>
    <row r="87" spans="1:19">
      <c r="A87" s="3"/>
      <c r="B87" s="3"/>
      <c r="C87" s="4"/>
      <c r="D87" s="3"/>
      <c r="E87" s="3"/>
      <c r="F87" s="3"/>
      <c r="G87" s="3"/>
      <c r="H87" s="3"/>
      <c r="I87" s="39"/>
      <c r="J87" s="30" t="s">
        <v>187</v>
      </c>
      <c r="K87" s="3"/>
      <c r="L87" s="3"/>
      <c r="M87" s="3"/>
      <c r="N87" s="3"/>
      <c r="O87" s="3">
        <v>2</v>
      </c>
      <c r="P87" s="3"/>
      <c r="Q87" s="3">
        <v>2</v>
      </c>
      <c r="R87" s="3">
        <f t="shared" si="5"/>
        <v>0</v>
      </c>
      <c r="S87" s="3">
        <f t="shared" si="6"/>
        <v>12</v>
      </c>
    </row>
    <row r="88" spans="1:19">
      <c r="A88" s="3"/>
      <c r="B88" s="3"/>
      <c r="C88" s="4"/>
      <c r="D88" s="3"/>
      <c r="E88" s="3"/>
      <c r="F88" s="3"/>
      <c r="G88" s="3"/>
      <c r="H88" s="3"/>
      <c r="I88" s="39"/>
      <c r="J88" s="113" t="s">
        <v>193</v>
      </c>
      <c r="K88" s="3"/>
      <c r="L88" s="3"/>
      <c r="M88" s="3"/>
      <c r="N88" s="3"/>
      <c r="O88" s="3"/>
      <c r="P88" s="3"/>
      <c r="Q88" s="3"/>
      <c r="R88" s="3">
        <f t="shared" si="5"/>
        <v>0</v>
      </c>
      <c r="S88" s="3">
        <f t="shared" si="6"/>
        <v>0</v>
      </c>
    </row>
    <row r="89" spans="1:19">
      <c r="A89" s="3"/>
      <c r="B89" s="3"/>
      <c r="C89" s="4"/>
      <c r="D89" s="3"/>
      <c r="E89" s="3"/>
      <c r="F89" s="3"/>
      <c r="G89" s="3"/>
      <c r="H89" s="3"/>
      <c r="I89" s="39"/>
      <c r="J89" s="30" t="s">
        <v>194</v>
      </c>
      <c r="K89" s="3"/>
      <c r="L89" s="3"/>
      <c r="M89" s="3"/>
      <c r="N89" s="3"/>
      <c r="O89" s="3">
        <v>4</v>
      </c>
      <c r="P89" s="3"/>
      <c r="Q89" s="3">
        <v>2</v>
      </c>
      <c r="R89" s="3">
        <f t="shared" si="5"/>
        <v>0</v>
      </c>
      <c r="S89" s="3">
        <f t="shared" si="6"/>
        <v>24</v>
      </c>
    </row>
    <row r="90" spans="1:19">
      <c r="A90" s="3"/>
      <c r="B90" s="3"/>
      <c r="C90" s="4"/>
      <c r="D90" s="3"/>
      <c r="E90" s="3"/>
      <c r="F90" s="3"/>
      <c r="G90" s="3"/>
      <c r="H90" s="3"/>
      <c r="I90" s="39"/>
      <c r="J90" s="30" t="s">
        <v>189</v>
      </c>
      <c r="K90" s="3"/>
      <c r="L90" s="3">
        <v>16</v>
      </c>
      <c r="M90" s="3"/>
      <c r="N90" s="3"/>
      <c r="O90" s="3">
        <v>4</v>
      </c>
      <c r="P90" s="3"/>
      <c r="Q90" s="3">
        <v>2</v>
      </c>
      <c r="R90" s="3">
        <f t="shared" si="5"/>
        <v>96</v>
      </c>
      <c r="S90" s="3">
        <f t="shared" si="6"/>
        <v>24</v>
      </c>
    </row>
    <row r="91" spans="1:19">
      <c r="A91" s="3"/>
      <c r="B91" s="3"/>
      <c r="C91" s="4"/>
      <c r="D91" s="3"/>
      <c r="E91" s="3"/>
      <c r="F91" s="3"/>
      <c r="G91" s="3"/>
      <c r="H91" s="3"/>
      <c r="I91" s="39"/>
      <c r="J91" s="114" t="s">
        <v>188</v>
      </c>
      <c r="K91" s="3"/>
      <c r="L91" s="3"/>
      <c r="M91" s="3"/>
      <c r="N91" s="3"/>
      <c r="O91" s="3">
        <v>4</v>
      </c>
      <c r="P91" s="3"/>
      <c r="Q91" s="3">
        <v>2</v>
      </c>
      <c r="R91" s="3">
        <f t="shared" si="5"/>
        <v>0</v>
      </c>
      <c r="S91" s="3">
        <f t="shared" si="6"/>
        <v>24</v>
      </c>
    </row>
    <row r="92" spans="1:19">
      <c r="A92" s="166" t="s">
        <v>71</v>
      </c>
      <c r="B92" s="167"/>
      <c r="C92" s="167"/>
      <c r="D92" s="167"/>
      <c r="E92" s="167"/>
      <c r="F92" s="167"/>
      <c r="G92" s="167"/>
      <c r="H92" s="167"/>
      <c r="I92" s="167"/>
      <c r="J92" s="168"/>
      <c r="K92" s="68"/>
      <c r="L92" s="68"/>
      <c r="M92" s="68"/>
      <c r="N92" s="68"/>
      <c r="O92" s="68"/>
      <c r="P92" s="68"/>
      <c r="Q92" s="68"/>
      <c r="R92" s="68">
        <f>SUM(R80:R91)</f>
        <v>288</v>
      </c>
      <c r="S92" s="68">
        <f>SUM(S80:S91)</f>
        <v>144</v>
      </c>
    </row>
    <row r="93" spans="1:19">
      <c r="A93" s="3">
        <v>3</v>
      </c>
      <c r="B93" s="3" t="s">
        <v>195</v>
      </c>
      <c r="C93" s="4" t="s">
        <v>196</v>
      </c>
      <c r="D93" s="3">
        <v>7</v>
      </c>
      <c r="E93" s="3">
        <v>5</v>
      </c>
      <c r="F93" s="3">
        <v>2</v>
      </c>
      <c r="G93" s="3">
        <v>0</v>
      </c>
      <c r="H93" s="3">
        <v>13.5</v>
      </c>
      <c r="I93" s="39" t="s">
        <v>181</v>
      </c>
      <c r="J93" s="111" t="s">
        <v>197</v>
      </c>
      <c r="K93" s="3"/>
      <c r="L93" s="3"/>
      <c r="M93" s="3">
        <v>9</v>
      </c>
      <c r="N93" s="3"/>
      <c r="O93" s="3"/>
      <c r="P93" s="3"/>
      <c r="Q93" s="3">
        <v>2</v>
      </c>
      <c r="R93" s="3">
        <f>M93*4*Q93</f>
        <v>72</v>
      </c>
      <c r="S93" s="3"/>
    </row>
    <row r="94" spans="1:19">
      <c r="A94" s="3"/>
      <c r="B94" s="3"/>
      <c r="C94" s="4" t="s">
        <v>198</v>
      </c>
      <c r="D94" s="3"/>
      <c r="E94" s="3"/>
      <c r="F94" s="3"/>
      <c r="G94" s="3"/>
      <c r="H94" s="3"/>
      <c r="I94" s="39" t="s">
        <v>199</v>
      </c>
      <c r="J94" s="115" t="s">
        <v>200</v>
      </c>
      <c r="K94" s="3"/>
      <c r="L94" s="3"/>
      <c r="M94" s="3">
        <v>9</v>
      </c>
      <c r="N94" s="3"/>
      <c r="O94" s="3"/>
      <c r="P94" s="3"/>
      <c r="Q94" s="3">
        <v>2</v>
      </c>
      <c r="R94" s="3">
        <f>M94*4*Q94</f>
        <v>72</v>
      </c>
      <c r="S94" s="3"/>
    </row>
    <row r="95" spans="1:19">
      <c r="A95" s="3"/>
      <c r="B95" s="3"/>
      <c r="C95" s="4"/>
      <c r="D95" s="3"/>
      <c r="E95" s="3"/>
      <c r="F95" s="3"/>
      <c r="G95" s="3"/>
      <c r="H95" s="3"/>
      <c r="I95" s="39" t="s">
        <v>201</v>
      </c>
      <c r="J95" s="114" t="s">
        <v>202</v>
      </c>
      <c r="K95" s="3"/>
      <c r="L95" s="3"/>
      <c r="M95" s="3"/>
      <c r="N95" s="3"/>
      <c r="O95" s="3">
        <v>8</v>
      </c>
      <c r="P95" s="3"/>
      <c r="Q95" s="3">
        <v>2</v>
      </c>
      <c r="R95" s="3"/>
      <c r="S95" s="3">
        <f>O95*3*Q95</f>
        <v>48</v>
      </c>
    </row>
    <row r="96" spans="1:19">
      <c r="A96" s="3"/>
      <c r="B96" s="3"/>
      <c r="C96" s="4"/>
      <c r="D96" s="3"/>
      <c r="E96" s="3"/>
      <c r="F96" s="3"/>
      <c r="G96" s="3"/>
      <c r="H96" s="3"/>
      <c r="I96" s="36" t="s">
        <v>203</v>
      </c>
      <c r="J96" s="4" t="s">
        <v>204</v>
      </c>
      <c r="K96" s="3"/>
      <c r="L96" s="3"/>
      <c r="M96" s="3"/>
      <c r="N96" s="3"/>
      <c r="O96" s="3">
        <v>16</v>
      </c>
      <c r="P96" s="3"/>
      <c r="Q96" s="3">
        <v>2</v>
      </c>
      <c r="R96" s="3"/>
      <c r="S96" s="3">
        <f t="shared" ref="S96:S97" si="7">O96*3*Q96</f>
        <v>96</v>
      </c>
    </row>
    <row r="97" spans="1:19">
      <c r="A97" s="3"/>
      <c r="B97" s="3"/>
      <c r="C97" s="4"/>
      <c r="D97" s="3"/>
      <c r="E97" s="3"/>
      <c r="F97" s="3"/>
      <c r="G97" s="3"/>
      <c r="H97" s="3"/>
      <c r="I97" s="36"/>
      <c r="J97" s="114" t="s">
        <v>205</v>
      </c>
      <c r="K97" s="3"/>
      <c r="L97" s="3"/>
      <c r="M97" s="3"/>
      <c r="N97" s="3"/>
      <c r="O97" s="3">
        <v>16</v>
      </c>
      <c r="P97" s="3"/>
      <c r="Q97" s="3">
        <v>2</v>
      </c>
      <c r="R97" s="3"/>
      <c r="S97" s="3">
        <f t="shared" si="7"/>
        <v>96</v>
      </c>
    </row>
    <row r="98" spans="1:19">
      <c r="A98" s="166" t="s">
        <v>71</v>
      </c>
      <c r="B98" s="167"/>
      <c r="C98" s="167"/>
      <c r="D98" s="167"/>
      <c r="E98" s="167"/>
      <c r="F98" s="167"/>
      <c r="G98" s="167"/>
      <c r="H98" s="167"/>
      <c r="I98" s="167"/>
      <c r="J98" s="168"/>
      <c r="K98" s="68"/>
      <c r="L98" s="68"/>
      <c r="M98" s="68"/>
      <c r="N98" s="68"/>
      <c r="O98" s="68"/>
      <c r="P98" s="68"/>
      <c r="Q98" s="68"/>
      <c r="R98" s="68">
        <f>SUM(R93:R97)</f>
        <v>144</v>
      </c>
      <c r="S98" s="68">
        <f>SUM(S95:S97)</f>
        <v>240</v>
      </c>
    </row>
    <row r="99" spans="1:19">
      <c r="A99" s="68"/>
      <c r="B99" s="68"/>
      <c r="C99" s="68"/>
      <c r="D99" s="68"/>
      <c r="E99" s="68"/>
      <c r="F99" s="68"/>
      <c r="G99" s="68"/>
      <c r="H99" s="68"/>
      <c r="I99" s="68"/>
      <c r="J99" s="40" t="s">
        <v>140</v>
      </c>
      <c r="K99" s="68"/>
      <c r="L99" s="68"/>
      <c r="M99" s="68"/>
      <c r="N99" s="68"/>
      <c r="O99" s="44">
        <v>8</v>
      </c>
      <c r="P99" s="44"/>
      <c r="Q99" s="44">
        <v>2</v>
      </c>
      <c r="R99" s="44"/>
      <c r="S99" s="44">
        <f>O99*3*Q99</f>
        <v>48</v>
      </c>
    </row>
    <row r="100" spans="1:19">
      <c r="A100" s="3">
        <v>4</v>
      </c>
      <c r="B100" s="3" t="s">
        <v>98</v>
      </c>
      <c r="C100" s="4" t="s">
        <v>206</v>
      </c>
      <c r="D100" s="3">
        <v>3</v>
      </c>
      <c r="E100" s="3">
        <v>2</v>
      </c>
      <c r="F100" s="3">
        <v>1</v>
      </c>
      <c r="G100" s="3">
        <v>0</v>
      </c>
      <c r="H100" s="3">
        <v>4</v>
      </c>
      <c r="I100" s="39" t="s">
        <v>110</v>
      </c>
      <c r="J100" s="111" t="s">
        <v>207</v>
      </c>
      <c r="K100" s="3"/>
      <c r="L100" s="3"/>
      <c r="M100" s="3">
        <v>6</v>
      </c>
      <c r="N100" s="3"/>
      <c r="O100" s="3"/>
      <c r="P100" s="3"/>
      <c r="Q100" s="3">
        <v>2</v>
      </c>
      <c r="R100" s="3">
        <f>M100*4*Q100</f>
        <v>48</v>
      </c>
      <c r="S100" s="3"/>
    </row>
    <row r="101" spans="1:19">
      <c r="A101" s="3"/>
      <c r="B101" s="3"/>
      <c r="C101" s="4"/>
      <c r="D101" s="3"/>
      <c r="E101" s="3"/>
      <c r="F101" s="3"/>
      <c r="G101" s="3"/>
      <c r="H101" s="3"/>
      <c r="I101" s="39" t="s">
        <v>70</v>
      </c>
      <c r="J101" s="114" t="s">
        <v>208</v>
      </c>
      <c r="K101" s="3"/>
      <c r="L101" s="3"/>
      <c r="M101" s="3">
        <v>5</v>
      </c>
      <c r="N101" s="3"/>
      <c r="O101" s="3"/>
      <c r="P101" s="3"/>
      <c r="Q101" s="3">
        <v>2</v>
      </c>
      <c r="R101" s="3">
        <f t="shared" ref="R101:R102" si="8">M101*4*Q101</f>
        <v>40</v>
      </c>
      <c r="S101" s="3"/>
    </row>
    <row r="102" spans="1:19">
      <c r="A102" s="3"/>
      <c r="B102" s="3"/>
      <c r="C102" s="4"/>
      <c r="D102" s="3"/>
      <c r="E102" s="3"/>
      <c r="F102" s="3"/>
      <c r="G102" s="3"/>
      <c r="H102" s="3"/>
      <c r="I102" s="39"/>
      <c r="J102" s="4" t="s">
        <v>209</v>
      </c>
      <c r="K102" s="3"/>
      <c r="L102" s="3"/>
      <c r="M102" s="3">
        <v>5</v>
      </c>
      <c r="N102" s="3"/>
      <c r="O102" s="3"/>
      <c r="P102" s="3"/>
      <c r="Q102" s="3">
        <v>2</v>
      </c>
      <c r="R102" s="3">
        <f t="shared" si="8"/>
        <v>40</v>
      </c>
      <c r="S102" s="3"/>
    </row>
    <row r="103" spans="1:19">
      <c r="A103" s="166" t="s">
        <v>71</v>
      </c>
      <c r="B103" s="167"/>
      <c r="C103" s="167"/>
      <c r="D103" s="167"/>
      <c r="E103" s="167"/>
      <c r="F103" s="167"/>
      <c r="G103" s="167"/>
      <c r="H103" s="167"/>
      <c r="I103" s="167"/>
      <c r="J103" s="168"/>
      <c r="K103" s="68"/>
      <c r="L103" s="68"/>
      <c r="M103" s="68"/>
      <c r="N103" s="68"/>
      <c r="O103" s="68"/>
      <c r="P103" s="68"/>
      <c r="Q103" s="68"/>
      <c r="R103" s="68">
        <f>SUM(R100:R102)</f>
        <v>128</v>
      </c>
      <c r="S103" s="68"/>
    </row>
    <row r="104" spans="1:19">
      <c r="A104" s="3">
        <v>5</v>
      </c>
      <c r="B104" s="3" t="s">
        <v>210</v>
      </c>
      <c r="C104" s="4" t="s">
        <v>211</v>
      </c>
      <c r="D104" s="3">
        <v>3</v>
      </c>
      <c r="E104" s="3">
        <v>2</v>
      </c>
      <c r="F104" s="3">
        <v>1</v>
      </c>
      <c r="G104" s="3">
        <v>0</v>
      </c>
      <c r="H104" s="3">
        <v>3</v>
      </c>
      <c r="I104" s="39" t="s">
        <v>82</v>
      </c>
      <c r="J104" s="111" t="s">
        <v>212</v>
      </c>
      <c r="K104" s="3">
        <v>12</v>
      </c>
      <c r="L104" s="3"/>
      <c r="M104" s="3"/>
      <c r="N104" s="3"/>
      <c r="O104" s="3"/>
      <c r="P104" s="3"/>
      <c r="Q104" s="3">
        <v>2</v>
      </c>
      <c r="R104" s="3">
        <f>K104*2*Q102</f>
        <v>48</v>
      </c>
      <c r="S104" s="3"/>
    </row>
    <row r="105" spans="1:19">
      <c r="A105" s="3"/>
      <c r="B105" s="3"/>
      <c r="C105" s="4"/>
      <c r="D105" s="3"/>
      <c r="E105" s="3"/>
      <c r="F105" s="3"/>
      <c r="G105" s="3"/>
      <c r="H105" s="3"/>
      <c r="I105" s="39" t="s">
        <v>75</v>
      </c>
      <c r="J105" s="114" t="s">
        <v>213</v>
      </c>
      <c r="K105" s="3">
        <v>2</v>
      </c>
      <c r="L105" s="3"/>
      <c r="M105" s="3"/>
      <c r="N105" s="3"/>
      <c r="O105" s="3"/>
      <c r="P105" s="3"/>
      <c r="Q105" s="3">
        <v>2</v>
      </c>
      <c r="R105" s="3">
        <f t="shared" ref="R105:R106" si="9">K105*2*Q104</f>
        <v>8</v>
      </c>
      <c r="S105" s="3"/>
    </row>
    <row r="106" spans="1:19">
      <c r="A106" s="3"/>
      <c r="B106" s="3"/>
      <c r="C106" s="4"/>
      <c r="D106" s="3"/>
      <c r="E106" s="3"/>
      <c r="F106" s="3"/>
      <c r="G106" s="3"/>
      <c r="H106" s="3"/>
      <c r="I106" s="116"/>
      <c r="J106" s="114" t="s">
        <v>214</v>
      </c>
      <c r="K106" s="3">
        <v>10</v>
      </c>
      <c r="L106" s="3"/>
      <c r="M106" s="3"/>
      <c r="N106" s="3"/>
      <c r="O106" s="3"/>
      <c r="P106" s="3"/>
      <c r="Q106" s="3">
        <v>2</v>
      </c>
      <c r="R106" s="3">
        <f t="shared" si="9"/>
        <v>40</v>
      </c>
      <c r="S106" s="3"/>
    </row>
    <row r="107" spans="1:19">
      <c r="A107" s="166" t="s">
        <v>71</v>
      </c>
      <c r="B107" s="167"/>
      <c r="C107" s="167"/>
      <c r="D107" s="167"/>
      <c r="E107" s="167"/>
      <c r="F107" s="167"/>
      <c r="G107" s="167"/>
      <c r="H107" s="167"/>
      <c r="I107" s="167"/>
      <c r="J107" s="168"/>
      <c r="K107" s="68"/>
      <c r="L107" s="68"/>
      <c r="M107" s="68"/>
      <c r="N107" s="68"/>
      <c r="O107" s="68"/>
      <c r="P107" s="68"/>
      <c r="Q107" s="68"/>
      <c r="R107" s="68">
        <f>SUM(R104:R106)</f>
        <v>96</v>
      </c>
      <c r="S107" s="68"/>
    </row>
    <row r="108" spans="1:19">
      <c r="A108" s="3">
        <v>6</v>
      </c>
      <c r="B108" s="3" t="s">
        <v>99</v>
      </c>
      <c r="C108" s="4" t="s">
        <v>215</v>
      </c>
      <c r="D108" s="3">
        <v>2</v>
      </c>
      <c r="E108" s="3">
        <v>1</v>
      </c>
      <c r="F108" s="3">
        <v>1</v>
      </c>
      <c r="G108" s="3">
        <v>0</v>
      </c>
      <c r="H108" s="3">
        <v>3</v>
      </c>
      <c r="I108" s="116"/>
      <c r="J108" s="111" t="s">
        <v>216</v>
      </c>
      <c r="K108" s="3"/>
      <c r="L108" s="3"/>
      <c r="M108" s="3"/>
      <c r="N108" s="3"/>
      <c r="O108" s="3"/>
      <c r="P108" s="3"/>
      <c r="Q108" s="3"/>
      <c r="R108" s="3"/>
      <c r="S108" s="3"/>
    </row>
    <row r="109" spans="1:19">
      <c r="A109" s="3"/>
      <c r="B109" s="3"/>
      <c r="C109" s="4"/>
      <c r="D109" s="3"/>
      <c r="E109" s="3"/>
      <c r="F109" s="3"/>
      <c r="G109" s="3"/>
      <c r="H109" s="3"/>
      <c r="I109" s="116"/>
      <c r="J109" s="114" t="s">
        <v>217</v>
      </c>
      <c r="K109" s="3"/>
      <c r="L109" s="3"/>
      <c r="M109" s="3"/>
      <c r="N109" s="3"/>
      <c r="O109" s="3"/>
      <c r="P109" s="3"/>
      <c r="Q109" s="3"/>
      <c r="R109" s="3"/>
      <c r="S109" s="3"/>
    </row>
    <row r="110" spans="1:19">
      <c r="A110" s="163" t="s">
        <v>97</v>
      </c>
      <c r="B110" s="163"/>
      <c r="C110" s="163"/>
      <c r="D110" s="117">
        <f>SUM(D76:D109)</f>
        <v>24</v>
      </c>
      <c r="E110" s="117">
        <f>SUM(E76:E109)</f>
        <v>13</v>
      </c>
      <c r="F110" s="117">
        <f>SUM(F76:F109)</f>
        <v>8</v>
      </c>
      <c r="G110" s="117">
        <f>SUM(G76:G109)</f>
        <v>3</v>
      </c>
      <c r="H110" s="117">
        <f>SUM(H76:H109)</f>
        <v>46</v>
      </c>
      <c r="I110" s="118"/>
      <c r="J110" s="38"/>
      <c r="K110" s="3"/>
      <c r="L110" s="3"/>
      <c r="M110" s="3"/>
      <c r="N110" s="3"/>
      <c r="O110" s="3"/>
      <c r="P110" s="3"/>
      <c r="Q110" s="3"/>
      <c r="R110" s="3"/>
      <c r="S110" s="3"/>
    </row>
  </sheetData>
  <mergeCells count="98">
    <mergeCell ref="I3:I4"/>
    <mergeCell ref="K3:M3"/>
    <mergeCell ref="N3:P3"/>
    <mergeCell ref="Q3:Q4"/>
    <mergeCell ref="A2:A4"/>
    <mergeCell ref="B2:B4"/>
    <mergeCell ref="C2:C4"/>
    <mergeCell ref="D2:D4"/>
    <mergeCell ref="E2:G2"/>
    <mergeCell ref="H2:H4"/>
    <mergeCell ref="A31:J31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J2:J4"/>
    <mergeCell ref="K2:P2"/>
    <mergeCell ref="R2:S2"/>
    <mergeCell ref="E3:E4"/>
    <mergeCell ref="F3:F4"/>
    <mergeCell ref="G3:G4"/>
    <mergeCell ref="A11:J11"/>
    <mergeCell ref="A14:J14"/>
    <mergeCell ref="A18:J18"/>
    <mergeCell ref="A22:J22"/>
    <mergeCell ref="A26:J26"/>
    <mergeCell ref="A32:C32"/>
    <mergeCell ref="A35:A37"/>
    <mergeCell ref="B35:B37"/>
    <mergeCell ref="C35:C37"/>
    <mergeCell ref="D35:F35"/>
    <mergeCell ref="U35:U37"/>
    <mergeCell ref="D36:D37"/>
    <mergeCell ref="E36:E37"/>
    <mergeCell ref="F36:F37"/>
    <mergeCell ref="H36:H37"/>
    <mergeCell ref="I36:I37"/>
    <mergeCell ref="K36:M36"/>
    <mergeCell ref="N36:P36"/>
    <mergeCell ref="Q36:R36"/>
    <mergeCell ref="H35:I35"/>
    <mergeCell ref="J35:J37"/>
    <mergeCell ref="K35:P35"/>
    <mergeCell ref="Q35:R35"/>
    <mergeCell ref="S35:S37"/>
    <mergeCell ref="T35:T37"/>
    <mergeCell ref="G35:G37"/>
    <mergeCell ref="G38:G41"/>
    <mergeCell ref="H38:I38"/>
    <mergeCell ref="H39:I39"/>
    <mergeCell ref="J41:P41"/>
    <mergeCell ref="A42:A44"/>
    <mergeCell ref="H42:I42"/>
    <mergeCell ref="H43:I43"/>
    <mergeCell ref="J44:P44"/>
    <mergeCell ref="A38:A41"/>
    <mergeCell ref="B38:B41"/>
    <mergeCell ref="C38:C41"/>
    <mergeCell ref="D38:D41"/>
    <mergeCell ref="E38:E41"/>
    <mergeCell ref="F38:F41"/>
    <mergeCell ref="A45:A50"/>
    <mergeCell ref="J50:P50"/>
    <mergeCell ref="A51:A56"/>
    <mergeCell ref="J56:P56"/>
    <mergeCell ref="A57:A63"/>
    <mergeCell ref="J63:P63"/>
    <mergeCell ref="A64:A67"/>
    <mergeCell ref="J67:P67"/>
    <mergeCell ref="A68:A69"/>
    <mergeCell ref="J70:P70"/>
    <mergeCell ref="A73:A75"/>
    <mergeCell ref="B73:B75"/>
    <mergeCell ref="C73:C75"/>
    <mergeCell ref="D73:D75"/>
    <mergeCell ref="E73:G73"/>
    <mergeCell ref="H73:H75"/>
    <mergeCell ref="A110:C110"/>
    <mergeCell ref="J73:J75"/>
    <mergeCell ref="K73:P73"/>
    <mergeCell ref="R73:S73"/>
    <mergeCell ref="E74:E75"/>
    <mergeCell ref="F74:F75"/>
    <mergeCell ref="G74:G75"/>
    <mergeCell ref="I74:I75"/>
    <mergeCell ref="K74:M74"/>
    <mergeCell ref="N74:P74"/>
    <mergeCell ref="Q74:Q75"/>
    <mergeCell ref="R74:S74"/>
    <mergeCell ref="A92:J92"/>
    <mergeCell ref="A98:J98"/>
    <mergeCell ref="A103:J103"/>
    <mergeCell ref="A107:J10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E19" sqref="E19"/>
    </sheetView>
  </sheetViews>
  <sheetFormatPr defaultRowHeight="15"/>
  <cols>
    <col min="1" max="1" width="5.28515625" style="74" customWidth="1"/>
    <col min="2" max="2" width="27.42578125" style="74" customWidth="1"/>
    <col min="3" max="3" width="9.140625" style="74"/>
    <col min="4" max="4" width="20.5703125" style="74" customWidth="1"/>
    <col min="5" max="5" width="15.5703125" style="74" customWidth="1"/>
    <col min="6" max="6" width="13.28515625" style="74" customWidth="1"/>
  </cols>
  <sheetData>
    <row r="1" spans="1:7">
      <c r="A1" s="3" t="s">
        <v>243</v>
      </c>
      <c r="B1" s="3" t="s">
        <v>244</v>
      </c>
      <c r="C1" s="3" t="s">
        <v>45</v>
      </c>
      <c r="D1" s="3" t="s">
        <v>245</v>
      </c>
      <c r="E1" s="3" t="s">
        <v>246</v>
      </c>
      <c r="F1" s="3" t="s">
        <v>251</v>
      </c>
    </row>
    <row r="2" spans="1:7">
      <c r="A2" s="3">
        <v>1</v>
      </c>
      <c r="B2" s="3" t="s">
        <v>247</v>
      </c>
      <c r="C2" s="3" t="s">
        <v>257</v>
      </c>
      <c r="D2" s="3" t="s">
        <v>248</v>
      </c>
      <c r="E2" s="3" t="s">
        <v>249</v>
      </c>
      <c r="F2" s="3">
        <v>1</v>
      </c>
      <c r="G2" s="127" t="s">
        <v>270</v>
      </c>
    </row>
    <row r="3" spans="1:7">
      <c r="A3" s="3"/>
      <c r="B3" s="3"/>
      <c r="C3" s="3"/>
      <c r="D3" s="3" t="s">
        <v>250</v>
      </c>
      <c r="E3" s="3" t="s">
        <v>249</v>
      </c>
      <c r="F3" s="3"/>
    </row>
    <row r="4" spans="1:7">
      <c r="A4" s="124">
        <v>2</v>
      </c>
      <c r="B4" s="124" t="s">
        <v>67</v>
      </c>
      <c r="C4" s="124" t="s">
        <v>252</v>
      </c>
      <c r="D4" s="124" t="s">
        <v>253</v>
      </c>
      <c r="E4" s="124" t="s">
        <v>252</v>
      </c>
      <c r="F4" s="124">
        <v>2</v>
      </c>
      <c r="G4" s="128" t="s">
        <v>271</v>
      </c>
    </row>
    <row r="5" spans="1:7">
      <c r="A5" s="124"/>
      <c r="B5" s="124"/>
      <c r="C5" s="124"/>
      <c r="D5" s="124" t="s">
        <v>254</v>
      </c>
      <c r="E5" s="124" t="s">
        <v>252</v>
      </c>
      <c r="F5" s="124"/>
    </row>
    <row r="6" spans="1:7">
      <c r="A6" s="3">
        <v>3</v>
      </c>
      <c r="B6" s="3" t="s">
        <v>255</v>
      </c>
      <c r="C6" s="3" t="s">
        <v>256</v>
      </c>
      <c r="D6" s="3" t="s">
        <v>258</v>
      </c>
      <c r="E6" s="3" t="s">
        <v>256</v>
      </c>
      <c r="F6" s="3">
        <v>2</v>
      </c>
      <c r="G6" s="127" t="s">
        <v>272</v>
      </c>
    </row>
    <row r="7" spans="1:7">
      <c r="A7" s="3"/>
      <c r="B7" s="3"/>
      <c r="C7" s="3"/>
      <c r="D7" s="3" t="s">
        <v>259</v>
      </c>
      <c r="E7" s="3" t="s">
        <v>256</v>
      </c>
      <c r="F7" s="3"/>
    </row>
    <row r="8" spans="1:7">
      <c r="A8" s="125">
        <v>4</v>
      </c>
      <c r="B8" s="125" t="s">
        <v>81</v>
      </c>
      <c r="C8" s="125" t="s">
        <v>257</v>
      </c>
      <c r="D8" s="125" t="s">
        <v>260</v>
      </c>
      <c r="E8" s="125" t="s">
        <v>249</v>
      </c>
      <c r="F8" s="125">
        <v>1</v>
      </c>
      <c r="G8" s="129" t="s">
        <v>273</v>
      </c>
    </row>
    <row r="9" spans="1:7">
      <c r="A9" s="125"/>
      <c r="B9" s="125"/>
      <c r="C9" s="125"/>
      <c r="D9" s="125" t="s">
        <v>261</v>
      </c>
      <c r="E9" s="125" t="s">
        <v>249</v>
      </c>
      <c r="F9" s="125"/>
    </row>
    <row r="10" spans="1:7">
      <c r="A10" s="3">
        <v>5</v>
      </c>
      <c r="B10" s="3" t="s">
        <v>87</v>
      </c>
      <c r="C10" s="3" t="s">
        <v>257</v>
      </c>
      <c r="D10" s="3" t="s">
        <v>262</v>
      </c>
      <c r="E10" s="3" t="s">
        <v>257</v>
      </c>
      <c r="F10" s="3">
        <v>1</v>
      </c>
      <c r="G10">
        <v>2</v>
      </c>
    </row>
    <row r="11" spans="1:7">
      <c r="A11" s="126">
        <v>6</v>
      </c>
      <c r="B11" s="126" t="s">
        <v>263</v>
      </c>
      <c r="C11" s="126" t="s">
        <v>264</v>
      </c>
      <c r="D11" s="126" t="s">
        <v>265</v>
      </c>
      <c r="E11" s="126" t="s">
        <v>257</v>
      </c>
      <c r="F11" s="126">
        <v>1</v>
      </c>
    </row>
    <row r="12" spans="1:7">
      <c r="A12" s="126"/>
      <c r="B12" s="126"/>
      <c r="C12" s="126"/>
      <c r="D12" s="126" t="s">
        <v>266</v>
      </c>
      <c r="E12" s="126" t="s">
        <v>257</v>
      </c>
      <c r="F12" s="126"/>
    </row>
    <row r="13" spans="1:7">
      <c r="A13" s="126"/>
      <c r="B13" s="126"/>
      <c r="C13" s="126"/>
      <c r="D13" s="126" t="s">
        <v>267</v>
      </c>
      <c r="E13" s="126" t="s">
        <v>249</v>
      </c>
      <c r="F13" s="126"/>
    </row>
    <row r="14" spans="1:7">
      <c r="A14" s="3"/>
      <c r="B14" s="3" t="s">
        <v>269</v>
      </c>
      <c r="C14" s="3" t="s">
        <v>268</v>
      </c>
      <c r="D14" s="3"/>
      <c r="E14" s="3"/>
      <c r="F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rencana pengajaran PI</vt:lpstr>
      <vt:lpstr>jadwal PI</vt:lpstr>
      <vt:lpstr>distribusi</vt:lpstr>
      <vt:lpstr>mata kuliah yg blm dijadwalkan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PUPUT Y</dc:creator>
  <cp:lastModifiedBy>akdm5</cp:lastModifiedBy>
  <cp:lastPrinted>2015-03-18T06:50:58Z</cp:lastPrinted>
  <dcterms:created xsi:type="dcterms:W3CDTF">2013-01-16T13:44:58Z</dcterms:created>
  <dcterms:modified xsi:type="dcterms:W3CDTF">2015-09-02T03:26:27Z</dcterms:modified>
</cp:coreProperties>
</file>