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010" windowHeight="7800" activeTab="1"/>
  </bookViews>
  <sheets>
    <sheet name="smstr 1" sheetId="1" r:id="rId1"/>
    <sheet name="smstr 3" sheetId="2" r:id="rId2"/>
    <sheet name="smstr 5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<sst xmlns="http://schemas.openxmlformats.org/spreadsheetml/2006/main" count="276" uniqueCount="184">
  <si>
    <t>DISTRIBUSI MATA KULIAH SEMESTER GANJIL</t>
  </si>
  <si>
    <t>PROGRAM STUDI KEPERAWATAN DIII</t>
  </si>
  <si>
    <t>SEMESTER 1</t>
  </si>
  <si>
    <t>KODE MK</t>
  </si>
  <si>
    <t>NAMA MATA KULIAH</t>
  </si>
  <si>
    <t>SKS</t>
  </si>
  <si>
    <t>DISTRIBUSI</t>
  </si>
  <si>
    <t>TOTAL JAM/</t>
  </si>
  <si>
    <t>JMLH JAM PERT/MGGU</t>
  </si>
  <si>
    <t>DOSEN PENGAMPU</t>
  </si>
  <si>
    <t>JMLH PERT (JAM)</t>
  </si>
  <si>
    <t>TOTAL</t>
  </si>
  <si>
    <t>PBC</t>
  </si>
  <si>
    <t>PBP</t>
  </si>
  <si>
    <t>PBK</t>
  </si>
  <si>
    <t>MINGGU</t>
  </si>
  <si>
    <t>T</t>
  </si>
  <si>
    <t>P</t>
  </si>
  <si>
    <t>JAM</t>
  </si>
  <si>
    <t>WATP. U. 301</t>
  </si>
  <si>
    <t>BASIC NURSING 1</t>
  </si>
  <si>
    <t>2 kali/ mgg</t>
  </si>
  <si>
    <t>(FISIKA, BIOLOGI, BIOKIMIA, PSIKOLOGI, &amp;</t>
  </si>
  <si>
    <t>(3jam)</t>
  </si>
  <si>
    <t>Atang, S.Si., M.Si (Biologi)</t>
  </si>
  <si>
    <t>SOSIOLOGI)</t>
  </si>
  <si>
    <t>Hartono, M.Si (Fisika)</t>
  </si>
  <si>
    <t>Purwati, M.Si (Biokimia)</t>
  </si>
  <si>
    <t>Rahmawati Wulansari, S.Psi., M.Psi (Psikologi)</t>
  </si>
  <si>
    <t>WATP. U. 302</t>
  </si>
  <si>
    <t>BASIC NURSING 2</t>
  </si>
  <si>
    <t>(4 jam)</t>
  </si>
  <si>
    <t>Farmakologi : Laeli Hidayati, S.Farm. Apt</t>
  </si>
  <si>
    <t>Ilmu Gizi : Misbahul Munir, SKM</t>
  </si>
  <si>
    <t>WATP. L. 103</t>
  </si>
  <si>
    <t>SISTEM INFORMASI</t>
  </si>
  <si>
    <t>1 kali/ mgg</t>
  </si>
  <si>
    <t>Koord MK : Hadi Jayusman, S.Kom</t>
  </si>
  <si>
    <t>(2 jam)</t>
  </si>
  <si>
    <t>WATP. U. 506</t>
  </si>
  <si>
    <t>BAHASA INGGRIS I</t>
  </si>
  <si>
    <t>Koord MK : Ida Dian Sukmawati, S.S</t>
  </si>
  <si>
    <t>WATP. U. 203</t>
  </si>
  <si>
    <t>PENDIDIKAN AGAMA</t>
  </si>
  <si>
    <t>Mahfulyono, S.Ag (Agama Islam)</t>
  </si>
  <si>
    <t>Drs. Purnomo (Agama Kristen/Protestan)</t>
  </si>
  <si>
    <t>WATP. U. 201</t>
  </si>
  <si>
    <t>PENDIDIKAN KEWARGANEGARAAN</t>
  </si>
  <si>
    <t>Koord MK : Ns. Arni Nur Rahmawati, S.Kep</t>
  </si>
  <si>
    <t>Drs. Marsum Zarkasih</t>
  </si>
  <si>
    <t>Drs. Lendra Yusfi, M.Si</t>
  </si>
  <si>
    <t>WATP. U. 502</t>
  </si>
  <si>
    <t>BAHASA INDONESIA</t>
  </si>
  <si>
    <t>Sri Rejeki M., S.Pd</t>
  </si>
  <si>
    <t>TOTAL SKS</t>
  </si>
  <si>
    <t>SEMESTER 3</t>
  </si>
  <si>
    <t>WATP. U. 401</t>
  </si>
  <si>
    <t>MANAJEMEN KEPERAWATAN</t>
  </si>
  <si>
    <t>WATP. U. 311</t>
  </si>
  <si>
    <t>PROMOSI KESEHATAN</t>
  </si>
  <si>
    <t>WATP. U. 306</t>
  </si>
  <si>
    <t>CLINICAL NURSING I</t>
  </si>
  <si>
    <t>(SIST. KARDIOVASKULER, SIST. RESPIRASI,</t>
  </si>
  <si>
    <t>SIST. IMUN &amp; HEMATOLOGI)</t>
  </si>
  <si>
    <t>(ada preview pediatric dan gerontic)</t>
  </si>
  <si>
    <t>WATP. U. 307</t>
  </si>
  <si>
    <t>CLINICAL NURSING 2</t>
  </si>
  <si>
    <t>(SIST. ENDOKRIN, SIST. PERKEMIHAN, SIST</t>
  </si>
  <si>
    <t>PENCERNAAN)</t>
  </si>
  <si>
    <t>CLINICAL NURSING 3</t>
  </si>
  <si>
    <t>(SIST. PERSYARAFAN, SIST.MUSKULOSKE</t>
  </si>
  <si>
    <t>LETAL, SIST. PERSEPSI SENSORI)</t>
  </si>
  <si>
    <t>Ahmad Faizin, S.Kep., Ns (skill persarafan)</t>
  </si>
  <si>
    <t>Gunawan, S.Kep., Ns ( skill muskulo)</t>
  </si>
  <si>
    <t>WATP. U. 310</t>
  </si>
  <si>
    <t>PSIKIATRIC CARE</t>
  </si>
  <si>
    <t>(3 jam)</t>
  </si>
  <si>
    <t>Ita Apriliyani, S.Kep., Ns</t>
  </si>
  <si>
    <t>WATP. U. 501</t>
  </si>
  <si>
    <t>STATISTIK</t>
  </si>
  <si>
    <t>Koord MK : Reni Dwi Setyaningsih, SKM., MPH</t>
  </si>
  <si>
    <t>SEMESTER 5</t>
  </si>
  <si>
    <t>WATP. U. 312</t>
  </si>
  <si>
    <t xml:space="preserve">PKK III (Praktik CN 2) </t>
  </si>
  <si>
    <t>Suci Khasanah S.Kep.,Ns</t>
  </si>
  <si>
    <t>Danang Tri Yudono, S.Kep.Ns</t>
  </si>
  <si>
    <t>WATP. U. 313</t>
  </si>
  <si>
    <t>PKK IV ( Praktik CN 3)</t>
  </si>
  <si>
    <t>Ns. Murniati, S.Kep</t>
  </si>
  <si>
    <t>WATP. U. 314</t>
  </si>
  <si>
    <t>Praktik Maternitas</t>
  </si>
  <si>
    <t>Koor : Atun Raudotul M., S.Kep.,Ns.,M.Kep</t>
  </si>
  <si>
    <t>Preseptor RS</t>
  </si>
  <si>
    <t>WATP. U. 315</t>
  </si>
  <si>
    <t xml:space="preserve">Praktik Psiciaktric </t>
  </si>
  <si>
    <t>Koor : Arni Nur Rahmawati, S.Kep., Ns</t>
  </si>
  <si>
    <t>Ririn Isma Sundari, S.Kep., Ns</t>
  </si>
  <si>
    <t>WATP. U. 321</t>
  </si>
  <si>
    <t>Praktik Pediatric</t>
  </si>
  <si>
    <t>Koor :Ns. Rahmaya Nova H., S.Kep., MSc</t>
  </si>
  <si>
    <t>Ns. Noor Yunida Triana, S.Kep</t>
  </si>
  <si>
    <t>WATP. U. 319</t>
  </si>
  <si>
    <t>Reni Dwi S., SKM., MPH</t>
  </si>
  <si>
    <t>Wasis Eko Kurniawan, S.Kep., Ns., MPH</t>
  </si>
  <si>
    <t>Purwokerto, 30 Juli 2013</t>
  </si>
  <si>
    <t>Pembantu Ketua I</t>
  </si>
  <si>
    <t>Ka. Prodi Keperawatan DIII</t>
  </si>
  <si>
    <t>Ns. Martyarini Budi Setyawati, S.Kep., M.Kep</t>
  </si>
  <si>
    <t>Atun Raudotul Ma'rifah, S.Kep., Ns., M.Kep</t>
  </si>
  <si>
    <t>NIK. 107009180384</t>
  </si>
  <si>
    <t>NIK. 104703051278</t>
  </si>
  <si>
    <t>Mengetahui,</t>
  </si>
  <si>
    <t>Ketua STIKES Harapan Bangsa</t>
  </si>
  <si>
    <t>dr. Pramesti Dewi, M.Kes</t>
  </si>
  <si>
    <t>NIK. 100109020472</t>
  </si>
  <si>
    <t>Koord MK : Ns. Murniati, S.Kep (imun, hema&amp; pediatrik)</t>
  </si>
  <si>
    <t>Danang Tri Yudono, S.Kep., Ns</t>
  </si>
  <si>
    <t>Komunitas 2 (Keluarga dan Gerontik)</t>
  </si>
  <si>
    <t>TEORI</t>
  </si>
  <si>
    <t>PRAKTIK</t>
  </si>
  <si>
    <t>Koord MK : Ns. Rahmaya Nova H., S.Kep., MSc ( FIS)</t>
  </si>
  <si>
    <t xml:space="preserve">JUMLAH </t>
  </si>
  <si>
    <t>JUMLAH</t>
  </si>
  <si>
    <t>( 3jam)</t>
  </si>
  <si>
    <t>3 JAM</t>
  </si>
  <si>
    <t>Supriyanto</t>
  </si>
  <si>
    <t>Iis Setiawan M.N., S.Kom, MTI</t>
  </si>
  <si>
    <t>Koord MK : Noor Yunida Triana, S.Kep., Ns</t>
  </si>
  <si>
    <t>Koord MK : Maria Paulina Irma Susanti, S.Kep, Ns</t>
  </si>
  <si>
    <t>Koord MK: Wina Mutiara, S.Kep, Ns</t>
  </si>
  <si>
    <t>Koord MK : Indri Heri Susanti, S.Kep., Ns, M.Kep</t>
  </si>
  <si>
    <t>Koord MK : Tri Sumarni, S.Kep., Ns, M.Kep</t>
  </si>
  <si>
    <t>Wina Mutiara,  S.Kep., Ns (respirasi)</t>
  </si>
  <si>
    <t>Koord MK : Atun R. M., S.Kep., Ns, M.Kep (gastro)</t>
  </si>
  <si>
    <t>Adiratna Sekarsiwi, S.Kep., Ns (endokrin), gerontik</t>
  </si>
  <si>
    <t>Made Suandika, S.Kep., Ns, M.Kep., CWCCA (uro)</t>
  </si>
  <si>
    <t>Maria Paulina I.S, S.Kep., Ns (pertimbangan pediatrik)</t>
  </si>
  <si>
    <t>Koor MK : Noor Yunida Triana, S.Kep., Ns</t>
  </si>
  <si>
    <t>Ns. Martyarini B.S, S.Kep., M.Kep (muskulo &amp; gerontik)</t>
  </si>
  <si>
    <t>Ns. Rahmaya Nova H, S.Kep.,MSc, AIFM ( pediatrik )</t>
  </si>
  <si>
    <t>Danang Amrullah, S.Kep., Ns</t>
  </si>
  <si>
    <t>Ruti Wiyati, S.Kep., Ns, M.Kep., Sp. Jiwa</t>
  </si>
  <si>
    <t>KGD 2</t>
  </si>
  <si>
    <t>Koor : Madyo Maryoto, MNS</t>
  </si>
  <si>
    <t>Koor: Indri Heri Susanti, S.Kep., Ns, M.Kep</t>
  </si>
  <si>
    <t>Koor : Noor Yunida Triana, S.Kep.,Ns</t>
  </si>
  <si>
    <t>Tri Sumarni, S.Kep., Ns, M.Kep</t>
  </si>
  <si>
    <t>Koor : Martyarini Budi S, S.Kep., Ns.,M.Kep</t>
  </si>
  <si>
    <t>Made Suandika, S.Kep., Ns, M.Kep., CWCCA</t>
  </si>
  <si>
    <t>Adiratna Sekarsiwi, S.Kep., Ns</t>
  </si>
  <si>
    <t>Ns. Arni Nur Rahmawati, S.Kep.</t>
  </si>
  <si>
    <t>TA 2014/2015</t>
  </si>
  <si>
    <t>Suci Khasanah, S.Kep.,Ns, M.Kep (kardio)</t>
  </si>
  <si>
    <t>Ns. Arni Nur Rahmawati, S.Kep (preview gerontik)</t>
  </si>
  <si>
    <t>Mikroparasit : dr. Cahyanita</t>
  </si>
  <si>
    <t>Patofisiologi : dr. Cahyanita</t>
  </si>
  <si>
    <t>Koord MK : Noor Rochmah Ida Ayu TP, S. Kep. Ns</t>
  </si>
  <si>
    <t>TOTAL JAM/MGG</t>
  </si>
  <si>
    <t>JMLH KLS</t>
  </si>
  <si>
    <t>(ILMU GIZI, FARMAKOLOGI, MIKROPARA-</t>
  </si>
  <si>
    <t>SIT, ANFIS, PATOLOGI)</t>
  </si>
  <si>
    <t>TOTAL JAM/ KELAS</t>
  </si>
  <si>
    <t>TOTAL JAM/ SEMESTER</t>
  </si>
  <si>
    <t>Made Suandika, S.Kep., Ns., M.Kep.,CWCCA (Anatomi)</t>
  </si>
  <si>
    <t>Drs. Goto Kuswanto, MM (Sosiologi)</t>
  </si>
  <si>
    <t>Tim Bahasa Inggris</t>
  </si>
  <si>
    <t>TOTAL JAM/KELAS</t>
  </si>
  <si>
    <t>TOTAL JAM/SMSTR</t>
  </si>
  <si>
    <t>Basuki Rahmat, M.Kes</t>
  </si>
  <si>
    <t>Maria Paulina Irma S., S.Kep., Ners</t>
  </si>
  <si>
    <t>JMLH KELAS</t>
  </si>
  <si>
    <t>Purwokerto, 11 Agustus 2014</t>
  </si>
  <si>
    <t>Kaprodi D III Keperawatan</t>
  </si>
  <si>
    <t>Atun R. M , S.Kep, Ns. M.Kep</t>
  </si>
  <si>
    <t>NIK : 107403051278</t>
  </si>
  <si>
    <t>Mengetahui</t>
  </si>
  <si>
    <t>Ketua Stikes</t>
  </si>
  <si>
    <t>Puket 1</t>
  </si>
  <si>
    <t>Koor. Akademik</t>
  </si>
  <si>
    <t xml:space="preserve">  dr.Pramesti Dewi.M.Kes</t>
  </si>
  <si>
    <t>Martyarini Budi S., S.Kep Ns.,M.Kep</t>
  </si>
  <si>
    <t>Suci Khasanah S.Kep.,Ns, M.Kep</t>
  </si>
  <si>
    <t xml:space="preserve">     NIK : 100109020472</t>
  </si>
  <si>
    <t>NIK. 100709180384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</si>
</sst>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gency FB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0"/>
      <color indexed="9"/>
      <name val="Calibri"/>
      <family val="2"/>
    </font>
    <font>
      <sz val="12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gency FB"/>
      <family val="2"/>
    </font>
    <font>
      <sz val="12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sz val="10"/>
      <color theme="0"/>
      <name val="Calibri"/>
      <family val="2"/>
    </font>
    <font>
      <sz val="12"/>
      <color theme="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left"/>
    </xf>
    <xf numFmtId="0" fontId="52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5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3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53" fillId="18" borderId="10" xfId="0" applyFont="1" applyFill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12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70" fontId="52" fillId="0" borderId="0" xfId="0" applyNumberFormat="1" applyFont="1" applyAlignment="1">
      <alignment/>
    </xf>
    <xf numFmtId="170" fontId="54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0" xfId="55" applyFont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7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zoomScale="80" zoomScaleNormal="80" zoomScalePageLayoutView="0" workbookViewId="0" topLeftCell="B1">
      <selection activeCell="W9" sqref="W9:X16"/>
    </sheetView>
  </sheetViews>
  <sheetFormatPr defaultColWidth="9.140625" defaultRowHeight="15"/>
  <cols>
    <col min="1" max="1" width="9.421875" style="0" customWidth="1"/>
    <col min="2" max="2" width="33.7109375" style="0" customWidth="1"/>
    <col min="3" max="4" width="4.421875" style="0" customWidth="1"/>
    <col min="5" max="5" width="4.28125" style="0" customWidth="1"/>
    <col min="6" max="6" width="4.7109375" style="0" customWidth="1"/>
    <col min="7" max="7" width="9.28125" style="0" customWidth="1"/>
    <col min="8" max="8" width="11.140625" style="0" customWidth="1"/>
    <col min="9" max="9" width="9.00390625" style="0" customWidth="1"/>
    <col min="10" max="10" width="44.140625" style="0" customWidth="1"/>
    <col min="11" max="11" width="3.28125" style="0" bestFit="1" customWidth="1"/>
    <col min="12" max="13" width="2.57421875" style="0" bestFit="1" customWidth="1"/>
    <col min="14" max="14" width="3.28125" style="0" bestFit="1" customWidth="1"/>
    <col min="15" max="15" width="3.140625" style="0" bestFit="1" customWidth="1"/>
    <col min="16" max="16" width="3.00390625" style="0" customWidth="1"/>
    <col min="17" max="17" width="6.140625" style="0" customWidth="1"/>
    <col min="18" max="18" width="7.421875" style="2" customWidth="1"/>
    <col min="19" max="19" width="8.140625" style="43" customWidth="1"/>
    <col min="20" max="20" width="8.140625" style="0" customWidth="1"/>
    <col min="21" max="21" width="10.7109375" style="43" customWidth="1"/>
  </cols>
  <sheetData>
    <row r="1" spans="1:33" ht="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2"/>
      <c r="T1" s="6"/>
      <c r="U1" s="4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>
      <c r="A2" s="5" t="s">
        <v>1</v>
      </c>
      <c r="B2" s="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4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5.75">
      <c r="A3" s="5" t="s">
        <v>151</v>
      </c>
      <c r="B3" s="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4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6.5">
      <c r="A4" s="7"/>
      <c r="B4" s="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4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2"/>
      <c r="T5" s="6"/>
      <c r="U5" s="4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81" t="s">
        <v>3</v>
      </c>
      <c r="B6" s="81" t="s">
        <v>4</v>
      </c>
      <c r="C6" s="81" t="s">
        <v>5</v>
      </c>
      <c r="D6" s="89" t="s">
        <v>6</v>
      </c>
      <c r="E6" s="89"/>
      <c r="F6" s="89"/>
      <c r="G6" s="104" t="s">
        <v>157</v>
      </c>
      <c r="H6" s="81" t="s">
        <v>8</v>
      </c>
      <c r="I6" s="81"/>
      <c r="J6" s="85" t="s">
        <v>9</v>
      </c>
      <c r="K6" s="85" t="s">
        <v>10</v>
      </c>
      <c r="L6" s="85"/>
      <c r="M6" s="85"/>
      <c r="N6" s="85"/>
      <c r="O6" s="85"/>
      <c r="P6" s="86"/>
      <c r="Q6" s="82" t="s">
        <v>158</v>
      </c>
      <c r="R6" s="86" t="s">
        <v>11</v>
      </c>
      <c r="S6" s="88"/>
      <c r="T6" s="82" t="s">
        <v>161</v>
      </c>
      <c r="U6" s="82" t="s">
        <v>162</v>
      </c>
      <c r="V6" s="82" t="s">
        <v>54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>
      <c r="A7" s="81"/>
      <c r="B7" s="81"/>
      <c r="C7" s="81"/>
      <c r="D7" s="81" t="s">
        <v>12</v>
      </c>
      <c r="E7" s="81" t="s">
        <v>13</v>
      </c>
      <c r="F7" s="81" t="s">
        <v>14</v>
      </c>
      <c r="G7" s="105"/>
      <c r="H7" s="81" t="s">
        <v>16</v>
      </c>
      <c r="I7" s="81" t="s">
        <v>17</v>
      </c>
      <c r="J7" s="85"/>
      <c r="K7" s="85" t="s">
        <v>16</v>
      </c>
      <c r="L7" s="85"/>
      <c r="M7" s="85"/>
      <c r="N7" s="85" t="s">
        <v>17</v>
      </c>
      <c r="O7" s="85"/>
      <c r="P7" s="86"/>
      <c r="Q7" s="83"/>
      <c r="R7" s="86" t="s">
        <v>18</v>
      </c>
      <c r="S7" s="88"/>
      <c r="T7" s="83"/>
      <c r="U7" s="83"/>
      <c r="V7" s="8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>
      <c r="A8" s="81"/>
      <c r="B8" s="81"/>
      <c r="C8" s="81"/>
      <c r="D8" s="81"/>
      <c r="E8" s="81"/>
      <c r="F8" s="81"/>
      <c r="G8" s="106"/>
      <c r="H8" s="81"/>
      <c r="I8" s="81"/>
      <c r="J8" s="85"/>
      <c r="K8" s="23">
        <v>2</v>
      </c>
      <c r="L8" s="23">
        <v>3</v>
      </c>
      <c r="M8" s="23">
        <v>4</v>
      </c>
      <c r="N8" s="23">
        <v>2</v>
      </c>
      <c r="O8" s="23">
        <v>3</v>
      </c>
      <c r="P8" s="10">
        <v>4</v>
      </c>
      <c r="Q8" s="84"/>
      <c r="R8" s="23" t="s">
        <v>118</v>
      </c>
      <c r="S8" s="23" t="s">
        <v>119</v>
      </c>
      <c r="T8" s="84"/>
      <c r="U8" s="84"/>
      <c r="V8" s="84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>
      <c r="A9" s="101" t="s">
        <v>19</v>
      </c>
      <c r="B9" s="12" t="s">
        <v>20</v>
      </c>
      <c r="C9" s="13">
        <v>5</v>
      </c>
      <c r="D9" s="13">
        <v>4</v>
      </c>
      <c r="E9" s="13">
        <v>1</v>
      </c>
      <c r="F9" s="13">
        <v>0</v>
      </c>
      <c r="G9" s="13">
        <v>6</v>
      </c>
      <c r="H9" s="13" t="s">
        <v>21</v>
      </c>
      <c r="I9" s="13"/>
      <c r="J9" s="39" t="s">
        <v>156</v>
      </c>
      <c r="K9" s="13"/>
      <c r="L9" s="13"/>
      <c r="M9" s="13"/>
      <c r="N9" s="13"/>
      <c r="O9" s="13"/>
      <c r="P9" s="13"/>
      <c r="Q9" s="13">
        <v>2</v>
      </c>
      <c r="R9" s="13">
        <f>(K9*2)+(L9*3)+(M9*4)</f>
        <v>0</v>
      </c>
      <c r="S9" s="13">
        <f>(N9*2)+(O9*3)+(P9*4)</f>
        <v>0</v>
      </c>
      <c r="T9" s="11">
        <f>S9+R9</f>
        <v>0</v>
      </c>
      <c r="U9" s="23">
        <f>T9*2</f>
        <v>0</v>
      </c>
      <c r="V9" s="65">
        <v>0</v>
      </c>
      <c r="W9" s="6"/>
      <c r="X9" s="64"/>
      <c r="Y9" s="6"/>
      <c r="Z9" s="6"/>
      <c r="AA9" s="6"/>
      <c r="AB9" s="6"/>
      <c r="AC9" s="6"/>
      <c r="AD9" s="6"/>
      <c r="AE9" s="6"/>
      <c r="AF9" s="6"/>
      <c r="AG9" s="6"/>
    </row>
    <row r="10" spans="1:33" ht="15">
      <c r="A10" s="102"/>
      <c r="B10" s="12" t="s">
        <v>22</v>
      </c>
      <c r="C10" s="13"/>
      <c r="D10" s="13"/>
      <c r="E10" s="13"/>
      <c r="F10" s="13"/>
      <c r="G10" s="13"/>
      <c r="H10" s="13" t="s">
        <v>23</v>
      </c>
      <c r="I10" s="13"/>
      <c r="J10" s="12" t="s">
        <v>24</v>
      </c>
      <c r="K10" s="13"/>
      <c r="L10" s="13">
        <v>6</v>
      </c>
      <c r="M10" s="13"/>
      <c r="N10" s="13"/>
      <c r="O10" s="13"/>
      <c r="P10" s="13"/>
      <c r="Q10" s="13"/>
      <c r="R10" s="13">
        <f aca="true" t="shared" si="0" ref="R10:R38">(K10*2)+(L10*3)+(M10*4)</f>
        <v>18</v>
      </c>
      <c r="S10" s="13">
        <f aca="true" t="shared" si="1" ref="S10:S38">(N10*2)+(O10*3)+(P10*4)</f>
        <v>0</v>
      </c>
      <c r="T10" s="11">
        <f aca="true" t="shared" si="2" ref="T10:T38">S10+R10</f>
        <v>18</v>
      </c>
      <c r="U10" s="23">
        <f aca="true" t="shared" si="3" ref="U10:U39">T10*2</f>
        <v>36</v>
      </c>
      <c r="V10" s="65">
        <f>((T10/T15)*5+((T10/T15)*5)*1/2)</f>
        <v>1.40625</v>
      </c>
      <c r="W10" s="6"/>
      <c r="X10" s="64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>
      <c r="A11" s="102"/>
      <c r="B11" s="12" t="s">
        <v>25</v>
      </c>
      <c r="C11" s="13"/>
      <c r="D11" s="13"/>
      <c r="E11" s="13"/>
      <c r="F11" s="13"/>
      <c r="G11" s="13"/>
      <c r="H11" s="13">
        <f>6*16</f>
        <v>96</v>
      </c>
      <c r="I11" s="13"/>
      <c r="J11" s="12" t="s">
        <v>26</v>
      </c>
      <c r="K11" s="13"/>
      <c r="L11" s="13">
        <v>6</v>
      </c>
      <c r="M11" s="13"/>
      <c r="N11" s="13"/>
      <c r="O11" s="13"/>
      <c r="P11" s="13"/>
      <c r="Q11" s="13"/>
      <c r="R11" s="13">
        <f t="shared" si="0"/>
        <v>18</v>
      </c>
      <c r="S11" s="13">
        <f t="shared" si="1"/>
        <v>0</v>
      </c>
      <c r="T11" s="11">
        <f t="shared" si="2"/>
        <v>18</v>
      </c>
      <c r="U11" s="23">
        <f t="shared" si="3"/>
        <v>36</v>
      </c>
      <c r="V11" s="65">
        <f>((T11/T15)*5+((T11/T15)*5)*1/2)</f>
        <v>1.40625</v>
      </c>
      <c r="W11" s="6"/>
      <c r="X11" s="64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>
      <c r="A12" s="102"/>
      <c r="B12" s="12"/>
      <c r="C12" s="13"/>
      <c r="D12" s="13"/>
      <c r="E12" s="13"/>
      <c r="F12" s="13"/>
      <c r="G12" s="13"/>
      <c r="H12" s="13"/>
      <c r="I12" s="13"/>
      <c r="J12" s="12" t="s">
        <v>27</v>
      </c>
      <c r="K12" s="13"/>
      <c r="L12" s="13">
        <v>6</v>
      </c>
      <c r="M12" s="13"/>
      <c r="N12" s="13"/>
      <c r="O12" s="13"/>
      <c r="P12" s="13"/>
      <c r="Q12" s="13"/>
      <c r="R12" s="13">
        <f t="shared" si="0"/>
        <v>18</v>
      </c>
      <c r="S12" s="13">
        <f t="shared" si="1"/>
        <v>0</v>
      </c>
      <c r="T12" s="11">
        <f t="shared" si="2"/>
        <v>18</v>
      </c>
      <c r="U12" s="23">
        <f t="shared" si="3"/>
        <v>36</v>
      </c>
      <c r="V12" s="65">
        <f>((T12/T15)*5+((T12/T15)*5)*1/2)</f>
        <v>1.40625</v>
      </c>
      <c r="W12" s="6"/>
      <c r="X12" s="64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>
      <c r="A13" s="102"/>
      <c r="B13" s="12"/>
      <c r="C13" s="13"/>
      <c r="D13" s="13"/>
      <c r="E13" s="13"/>
      <c r="F13" s="13"/>
      <c r="G13" s="13"/>
      <c r="H13" s="13"/>
      <c r="I13" s="13"/>
      <c r="J13" s="12" t="s">
        <v>28</v>
      </c>
      <c r="K13" s="13"/>
      <c r="L13" s="13">
        <v>8</v>
      </c>
      <c r="M13" s="13"/>
      <c r="N13" s="13"/>
      <c r="O13" s="13"/>
      <c r="P13" s="13"/>
      <c r="Q13" s="13"/>
      <c r="R13" s="13">
        <f t="shared" si="0"/>
        <v>24</v>
      </c>
      <c r="S13" s="13">
        <f t="shared" si="1"/>
        <v>0</v>
      </c>
      <c r="T13" s="11">
        <f t="shared" si="2"/>
        <v>24</v>
      </c>
      <c r="U13" s="23">
        <f t="shared" si="3"/>
        <v>48</v>
      </c>
      <c r="V13" s="65">
        <f>((T13/T15)*5+((T13/T15)*5)*1/2)</f>
        <v>1.875</v>
      </c>
      <c r="W13" s="6"/>
      <c r="X13" s="64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>
      <c r="A14" s="102"/>
      <c r="B14" s="12"/>
      <c r="C14" s="13"/>
      <c r="D14" s="13"/>
      <c r="E14" s="13"/>
      <c r="F14" s="13"/>
      <c r="G14" s="13"/>
      <c r="H14" s="13"/>
      <c r="I14" s="13"/>
      <c r="J14" s="12" t="s">
        <v>164</v>
      </c>
      <c r="K14" s="13"/>
      <c r="L14" s="13">
        <v>6</v>
      </c>
      <c r="M14" s="13"/>
      <c r="N14" s="13"/>
      <c r="O14" s="13"/>
      <c r="P14" s="13"/>
      <c r="Q14" s="13"/>
      <c r="R14" s="13">
        <f t="shared" si="0"/>
        <v>18</v>
      </c>
      <c r="S14" s="13">
        <f t="shared" si="1"/>
        <v>0</v>
      </c>
      <c r="T14" s="11">
        <f t="shared" si="2"/>
        <v>18</v>
      </c>
      <c r="U14" s="23">
        <f t="shared" si="3"/>
        <v>36</v>
      </c>
      <c r="V14" s="65">
        <f>((T14/T15)*5+((T14/T15)*5)*1/2)</f>
        <v>1.40625</v>
      </c>
      <c r="W14" s="6"/>
      <c r="X14" s="64"/>
      <c r="Y14" s="6"/>
      <c r="Z14" s="6"/>
      <c r="AA14" s="6"/>
      <c r="AB14" s="6"/>
      <c r="AC14" s="6"/>
      <c r="AD14" s="6"/>
      <c r="AE14" s="6"/>
      <c r="AF14" s="6"/>
      <c r="AG14" s="6"/>
    </row>
    <row r="15" spans="1:33" s="2" customFormat="1" ht="15">
      <c r="A15" s="103"/>
      <c r="B15" s="12"/>
      <c r="C15" s="13"/>
      <c r="D15" s="13"/>
      <c r="E15" s="13"/>
      <c r="F15" s="13"/>
      <c r="G15" s="13"/>
      <c r="H15" s="13"/>
      <c r="I15" s="13"/>
      <c r="J15" s="12"/>
      <c r="K15" s="90" t="s">
        <v>121</v>
      </c>
      <c r="L15" s="91"/>
      <c r="M15" s="91"/>
      <c r="N15" s="91"/>
      <c r="O15" s="91"/>
      <c r="P15" s="91"/>
      <c r="Q15" s="91"/>
      <c r="R15" s="91"/>
      <c r="S15" s="92"/>
      <c r="T15" s="11">
        <f>SUM(T9:T14)</f>
        <v>96</v>
      </c>
      <c r="U15" s="23">
        <f t="shared" si="3"/>
        <v>192</v>
      </c>
      <c r="V15" s="37">
        <f>SUM(V10:V14)</f>
        <v>7.5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>
      <c r="A16" s="78" t="s">
        <v>29</v>
      </c>
      <c r="B16" s="12" t="s">
        <v>30</v>
      </c>
      <c r="C16" s="13">
        <v>7</v>
      </c>
      <c r="D16" s="13">
        <v>5</v>
      </c>
      <c r="E16" s="13">
        <v>2</v>
      </c>
      <c r="F16" s="13">
        <v>0</v>
      </c>
      <c r="G16" s="13">
        <v>9</v>
      </c>
      <c r="H16" s="13" t="s">
        <v>21</v>
      </c>
      <c r="I16" s="13"/>
      <c r="J16" s="39" t="s">
        <v>120</v>
      </c>
      <c r="K16" s="13"/>
      <c r="L16" s="13"/>
      <c r="M16" s="13">
        <v>6</v>
      </c>
      <c r="N16" s="13"/>
      <c r="O16" s="13"/>
      <c r="P16" s="13"/>
      <c r="Q16" s="13"/>
      <c r="R16" s="13">
        <f t="shared" si="0"/>
        <v>24</v>
      </c>
      <c r="S16" s="13">
        <f t="shared" si="1"/>
        <v>0</v>
      </c>
      <c r="T16" s="11">
        <f t="shared" si="2"/>
        <v>24</v>
      </c>
      <c r="U16" s="23">
        <f t="shared" si="3"/>
        <v>48</v>
      </c>
      <c r="V16" s="65">
        <f>((T16/T22)*7+((T16/T22)*7)*1/2)</f>
        <v>1.7499999999999998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>
      <c r="A17" s="79"/>
      <c r="B17" s="12" t="s">
        <v>159</v>
      </c>
      <c r="C17" s="13"/>
      <c r="D17" s="13"/>
      <c r="E17" s="13"/>
      <c r="F17" s="13"/>
      <c r="G17" s="13"/>
      <c r="H17" s="13" t="s">
        <v>31</v>
      </c>
      <c r="I17" s="13"/>
      <c r="J17" s="12" t="s">
        <v>163</v>
      </c>
      <c r="K17" s="13"/>
      <c r="L17" s="13"/>
      <c r="M17" s="13">
        <v>6</v>
      </c>
      <c r="N17" s="13"/>
      <c r="O17" s="13"/>
      <c r="P17" s="18"/>
      <c r="Q17" s="13"/>
      <c r="R17" s="13">
        <f t="shared" si="0"/>
        <v>24</v>
      </c>
      <c r="S17" s="13">
        <f t="shared" si="1"/>
        <v>0</v>
      </c>
      <c r="T17" s="11">
        <f t="shared" si="2"/>
        <v>24</v>
      </c>
      <c r="U17" s="23">
        <f t="shared" si="3"/>
        <v>48</v>
      </c>
      <c r="V17" s="65">
        <f>((T17/T22)*7+((T17/T22)*7)*1/2)</f>
        <v>1.7499999999999998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>
      <c r="A18" s="79"/>
      <c r="B18" s="12" t="s">
        <v>160</v>
      </c>
      <c r="C18" s="13"/>
      <c r="D18" s="13"/>
      <c r="E18" s="13"/>
      <c r="F18" s="13"/>
      <c r="G18" s="13"/>
      <c r="H18" s="13">
        <f>9*16</f>
        <v>144</v>
      </c>
      <c r="I18" s="13"/>
      <c r="J18" s="17" t="s">
        <v>155</v>
      </c>
      <c r="K18" s="13"/>
      <c r="L18" s="13"/>
      <c r="M18" s="13">
        <v>8</v>
      </c>
      <c r="N18" s="13"/>
      <c r="O18" s="13"/>
      <c r="P18" s="18"/>
      <c r="Q18" s="13"/>
      <c r="R18" s="13">
        <f t="shared" si="0"/>
        <v>32</v>
      </c>
      <c r="S18" s="13">
        <f t="shared" si="1"/>
        <v>0</v>
      </c>
      <c r="T18" s="11">
        <f t="shared" si="2"/>
        <v>32</v>
      </c>
      <c r="U18" s="23">
        <f t="shared" si="3"/>
        <v>64</v>
      </c>
      <c r="V18" s="65">
        <f>((T18/T22)*7+((T18/T22)*7)*1/2)</f>
        <v>2.333333333333333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>
      <c r="A19" s="79"/>
      <c r="B19" s="12"/>
      <c r="C19" s="13"/>
      <c r="D19" s="13"/>
      <c r="E19" s="13"/>
      <c r="F19" s="13"/>
      <c r="G19" s="13"/>
      <c r="H19" s="13"/>
      <c r="I19" s="13"/>
      <c r="J19" s="12" t="s">
        <v>154</v>
      </c>
      <c r="K19" s="13"/>
      <c r="L19" s="13"/>
      <c r="M19" s="13">
        <v>4</v>
      </c>
      <c r="N19" s="13"/>
      <c r="O19" s="13"/>
      <c r="P19" s="18"/>
      <c r="Q19" s="13"/>
      <c r="R19" s="13">
        <f t="shared" si="0"/>
        <v>16</v>
      </c>
      <c r="S19" s="13">
        <f t="shared" si="1"/>
        <v>0</v>
      </c>
      <c r="T19" s="11">
        <f t="shared" si="2"/>
        <v>16</v>
      </c>
      <c r="U19" s="23">
        <f t="shared" si="3"/>
        <v>32</v>
      </c>
      <c r="V19" s="65">
        <f>((T19/T22)*7+((T19/T22)*7)*1/2)</f>
        <v>1.1666666666666665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>
      <c r="A20" s="79"/>
      <c r="B20" s="12"/>
      <c r="C20" s="13"/>
      <c r="D20" s="13"/>
      <c r="E20" s="13"/>
      <c r="F20" s="13"/>
      <c r="G20" s="13"/>
      <c r="H20" s="13"/>
      <c r="I20" s="13"/>
      <c r="J20" s="12" t="s">
        <v>32</v>
      </c>
      <c r="K20" s="13"/>
      <c r="L20" s="13"/>
      <c r="M20" s="13">
        <v>4</v>
      </c>
      <c r="N20" s="13"/>
      <c r="O20" s="13"/>
      <c r="P20" s="13"/>
      <c r="Q20" s="13"/>
      <c r="R20" s="13">
        <f t="shared" si="0"/>
        <v>16</v>
      </c>
      <c r="S20" s="13">
        <f t="shared" si="1"/>
        <v>0</v>
      </c>
      <c r="T20" s="11">
        <f t="shared" si="2"/>
        <v>16</v>
      </c>
      <c r="U20" s="23">
        <f t="shared" si="3"/>
        <v>32</v>
      </c>
      <c r="V20" s="65">
        <f>((T20/T22)*7+((T20/T22)*7)*1/2)</f>
        <v>1.1666666666666665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>
      <c r="A21" s="79"/>
      <c r="B21" s="12"/>
      <c r="C21" s="13"/>
      <c r="D21" s="13"/>
      <c r="E21" s="13"/>
      <c r="F21" s="13"/>
      <c r="G21" s="13"/>
      <c r="H21" s="13"/>
      <c r="I21" s="13"/>
      <c r="J21" s="12" t="s">
        <v>33</v>
      </c>
      <c r="K21" s="13"/>
      <c r="L21" s="13"/>
      <c r="M21" s="13">
        <v>8</v>
      </c>
      <c r="N21" s="13"/>
      <c r="O21" s="13"/>
      <c r="P21" s="13"/>
      <c r="Q21" s="13"/>
      <c r="R21" s="13">
        <f t="shared" si="0"/>
        <v>32</v>
      </c>
      <c r="S21" s="13">
        <f t="shared" si="1"/>
        <v>0</v>
      </c>
      <c r="T21" s="11">
        <f t="shared" si="2"/>
        <v>32</v>
      </c>
      <c r="U21" s="23">
        <f t="shared" si="3"/>
        <v>64</v>
      </c>
      <c r="V21" s="65">
        <f>((T21/T22)*7+((T21/T22)*7)*1/2)</f>
        <v>2.333333333333333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>
      <c r="A22" s="80"/>
      <c r="B22" s="12"/>
      <c r="C22" s="13"/>
      <c r="D22" s="13"/>
      <c r="E22" s="13"/>
      <c r="F22" s="13"/>
      <c r="G22" s="13"/>
      <c r="H22" s="13"/>
      <c r="I22" s="13"/>
      <c r="J22" s="41"/>
      <c r="K22" s="90" t="s">
        <v>122</v>
      </c>
      <c r="L22" s="91"/>
      <c r="M22" s="91"/>
      <c r="N22" s="91"/>
      <c r="O22" s="91"/>
      <c r="P22" s="91"/>
      <c r="Q22" s="91"/>
      <c r="R22" s="91"/>
      <c r="S22" s="92"/>
      <c r="T22" s="11">
        <f>SUM(T16:T21)</f>
        <v>144</v>
      </c>
      <c r="U22" s="23">
        <f t="shared" si="3"/>
        <v>288</v>
      </c>
      <c r="V22" s="37">
        <f>SUM(V16:V21)</f>
        <v>10.499999999999996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78" t="s">
        <v>34</v>
      </c>
      <c r="B23" s="12" t="s">
        <v>35</v>
      </c>
      <c r="C23" s="13">
        <v>2</v>
      </c>
      <c r="D23" s="13">
        <v>2</v>
      </c>
      <c r="E23" s="13">
        <v>0</v>
      </c>
      <c r="F23" s="13">
        <v>0</v>
      </c>
      <c r="G23" s="13">
        <v>2</v>
      </c>
      <c r="H23" s="13" t="s">
        <v>36</v>
      </c>
      <c r="I23" s="13"/>
      <c r="J23" s="39" t="s">
        <v>37</v>
      </c>
      <c r="K23" s="13">
        <v>8</v>
      </c>
      <c r="L23" s="13"/>
      <c r="M23" s="13"/>
      <c r="N23" s="13"/>
      <c r="O23" s="13"/>
      <c r="P23" s="13"/>
      <c r="Q23" s="13"/>
      <c r="R23" s="13">
        <f t="shared" si="0"/>
        <v>16</v>
      </c>
      <c r="S23" s="13">
        <f t="shared" si="1"/>
        <v>0</v>
      </c>
      <c r="T23" s="11">
        <f t="shared" si="2"/>
        <v>16</v>
      </c>
      <c r="U23" s="23">
        <f t="shared" si="3"/>
        <v>32</v>
      </c>
      <c r="V23" s="13">
        <f>((T23/T25)*2+((T23/T25)*2)*1/2)</f>
        <v>1.5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>
      <c r="A24" s="79"/>
      <c r="B24" s="12"/>
      <c r="C24" s="13"/>
      <c r="D24" s="13"/>
      <c r="E24" s="13"/>
      <c r="F24" s="13"/>
      <c r="G24" s="13"/>
      <c r="H24" s="13" t="s">
        <v>38</v>
      </c>
      <c r="I24" s="13"/>
      <c r="J24" s="12" t="s">
        <v>126</v>
      </c>
      <c r="K24" s="13">
        <v>8</v>
      </c>
      <c r="L24" s="13"/>
      <c r="M24" s="13"/>
      <c r="N24" s="13"/>
      <c r="O24" s="13"/>
      <c r="P24" s="13"/>
      <c r="Q24" s="13"/>
      <c r="R24" s="13">
        <f t="shared" si="0"/>
        <v>16</v>
      </c>
      <c r="S24" s="13">
        <f t="shared" si="1"/>
        <v>0</v>
      </c>
      <c r="T24" s="11">
        <f t="shared" si="2"/>
        <v>16</v>
      </c>
      <c r="U24" s="23">
        <f t="shared" si="3"/>
        <v>32</v>
      </c>
      <c r="V24" s="13">
        <f>((T24/T25)*2+((T24/T25)*2)*1/2)</f>
        <v>1.5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2" customFormat="1" ht="15">
      <c r="A25" s="80"/>
      <c r="B25" s="12"/>
      <c r="C25" s="13"/>
      <c r="D25" s="13"/>
      <c r="E25" s="13"/>
      <c r="F25" s="13"/>
      <c r="G25" s="13"/>
      <c r="H25" s="13">
        <f>2*16</f>
        <v>32</v>
      </c>
      <c r="I25" s="13"/>
      <c r="J25" s="12"/>
      <c r="K25" s="90" t="s">
        <v>121</v>
      </c>
      <c r="L25" s="91"/>
      <c r="M25" s="91"/>
      <c r="N25" s="91"/>
      <c r="O25" s="91"/>
      <c r="P25" s="91"/>
      <c r="Q25" s="91"/>
      <c r="R25" s="91"/>
      <c r="S25" s="92"/>
      <c r="T25" s="11">
        <f>SUM(T23:T24)</f>
        <v>32</v>
      </c>
      <c r="U25" s="51">
        <f t="shared" si="3"/>
        <v>64</v>
      </c>
      <c r="V25" s="51">
        <f>SUM(V23:V24)</f>
        <v>3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78" t="s">
        <v>39</v>
      </c>
      <c r="B26" s="12" t="s">
        <v>40</v>
      </c>
      <c r="C26" s="13">
        <v>2</v>
      </c>
      <c r="D26" s="13">
        <v>2</v>
      </c>
      <c r="E26" s="13">
        <v>0</v>
      </c>
      <c r="F26" s="13">
        <v>0</v>
      </c>
      <c r="G26" s="13">
        <v>2</v>
      </c>
      <c r="H26" s="13" t="s">
        <v>21</v>
      </c>
      <c r="I26" s="13"/>
      <c r="J26" s="39" t="s">
        <v>41</v>
      </c>
      <c r="K26" s="33">
        <v>16</v>
      </c>
      <c r="L26" s="47"/>
      <c r="M26" s="47"/>
      <c r="N26" s="33">
        <v>16</v>
      </c>
      <c r="O26" s="47"/>
      <c r="P26" s="47"/>
      <c r="Q26" s="47"/>
      <c r="R26" s="33">
        <f t="shared" si="0"/>
        <v>32</v>
      </c>
      <c r="S26" s="33">
        <f t="shared" si="1"/>
        <v>32</v>
      </c>
      <c r="T26" s="9">
        <f t="shared" si="2"/>
        <v>64</v>
      </c>
      <c r="U26" s="49">
        <f t="shared" si="3"/>
        <v>128</v>
      </c>
      <c r="V26" s="47">
        <f>((T26/T28)*2+((T26/T28)*2)*1/2)</f>
        <v>3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2" customFormat="1" ht="15">
      <c r="A27" s="79"/>
      <c r="B27" s="12"/>
      <c r="C27" s="13"/>
      <c r="D27" s="13"/>
      <c r="E27" s="13"/>
      <c r="F27" s="13"/>
      <c r="G27" s="13"/>
      <c r="H27" s="13"/>
      <c r="I27" s="13"/>
      <c r="J27" s="46" t="s">
        <v>165</v>
      </c>
      <c r="K27" s="35"/>
      <c r="L27" s="48"/>
      <c r="M27" s="48"/>
      <c r="N27" s="35"/>
      <c r="O27" s="48"/>
      <c r="P27" s="48"/>
      <c r="Q27" s="48"/>
      <c r="R27" s="35"/>
      <c r="S27" s="35"/>
      <c r="T27" s="36"/>
      <c r="U27" s="50"/>
      <c r="V27" s="3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2" customFormat="1" ht="15">
      <c r="A28" s="80"/>
      <c r="B28" s="12"/>
      <c r="C28" s="13"/>
      <c r="D28" s="13"/>
      <c r="E28" s="13"/>
      <c r="F28" s="13"/>
      <c r="G28" s="13"/>
      <c r="H28" s="13">
        <f>4*16</f>
        <v>64</v>
      </c>
      <c r="I28" s="13"/>
      <c r="J28" s="14"/>
      <c r="K28" s="90" t="s">
        <v>121</v>
      </c>
      <c r="L28" s="91"/>
      <c r="M28" s="91"/>
      <c r="N28" s="91"/>
      <c r="O28" s="91"/>
      <c r="P28" s="91"/>
      <c r="Q28" s="91"/>
      <c r="R28" s="91"/>
      <c r="S28" s="92"/>
      <c r="T28" s="11">
        <f>S26+R26</f>
        <v>64</v>
      </c>
      <c r="U28" s="52">
        <f>T28*2</f>
        <v>128</v>
      </c>
      <c r="V28" s="52">
        <v>3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>
      <c r="A29" s="78" t="s">
        <v>42</v>
      </c>
      <c r="B29" s="12" t="s">
        <v>43</v>
      </c>
      <c r="C29" s="13">
        <v>2</v>
      </c>
      <c r="D29" s="13">
        <v>2</v>
      </c>
      <c r="E29" s="13">
        <v>0</v>
      </c>
      <c r="F29" s="13">
        <v>0</v>
      </c>
      <c r="G29" s="13">
        <v>2</v>
      </c>
      <c r="H29" s="13" t="s">
        <v>36</v>
      </c>
      <c r="I29" s="13"/>
      <c r="J29" s="39" t="s">
        <v>127</v>
      </c>
      <c r="K29" s="13"/>
      <c r="L29" s="13"/>
      <c r="M29" s="13"/>
      <c r="N29" s="13"/>
      <c r="O29" s="13"/>
      <c r="P29" s="13"/>
      <c r="Q29" s="13"/>
      <c r="R29" s="13"/>
      <c r="S29" s="13"/>
      <c r="T29" s="11"/>
      <c r="U29" s="23"/>
      <c r="V29" s="13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>
      <c r="A30" s="79"/>
      <c r="B30" s="12"/>
      <c r="C30" s="13"/>
      <c r="D30" s="13"/>
      <c r="E30" s="13"/>
      <c r="F30" s="13"/>
      <c r="G30" s="13"/>
      <c r="H30" s="13" t="s">
        <v>38</v>
      </c>
      <c r="I30" s="13"/>
      <c r="J30" s="12" t="s">
        <v>44</v>
      </c>
      <c r="K30" s="13">
        <v>16</v>
      </c>
      <c r="L30" s="13"/>
      <c r="M30" s="13"/>
      <c r="N30" s="13"/>
      <c r="O30" s="13"/>
      <c r="P30" s="13"/>
      <c r="Q30" s="13"/>
      <c r="R30" s="13">
        <f t="shared" si="0"/>
        <v>32</v>
      </c>
      <c r="S30" s="13">
        <f t="shared" si="1"/>
        <v>0</v>
      </c>
      <c r="T30" s="11">
        <f t="shared" si="2"/>
        <v>32</v>
      </c>
      <c r="U30" s="23">
        <f t="shared" si="3"/>
        <v>64</v>
      </c>
      <c r="V30" s="13">
        <f>((T30/32)*2+((T30/32)*2)*1/2)</f>
        <v>3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>
      <c r="A31" s="79"/>
      <c r="B31" s="12"/>
      <c r="C31" s="13"/>
      <c r="D31" s="13"/>
      <c r="E31" s="13"/>
      <c r="F31" s="13"/>
      <c r="G31" s="13"/>
      <c r="H31" s="13">
        <f>4*16</f>
        <v>64</v>
      </c>
      <c r="I31" s="13"/>
      <c r="J31" s="12" t="s">
        <v>45</v>
      </c>
      <c r="K31" s="13">
        <v>16</v>
      </c>
      <c r="L31" s="13"/>
      <c r="M31" s="13"/>
      <c r="N31" s="13"/>
      <c r="O31" s="13"/>
      <c r="P31" s="13"/>
      <c r="Q31" s="13"/>
      <c r="R31" s="13">
        <f t="shared" si="0"/>
        <v>32</v>
      </c>
      <c r="S31" s="13">
        <f t="shared" si="1"/>
        <v>0</v>
      </c>
      <c r="T31" s="11">
        <f t="shared" si="2"/>
        <v>32</v>
      </c>
      <c r="U31" s="23">
        <f t="shared" si="3"/>
        <v>64</v>
      </c>
      <c r="V31" s="13">
        <v>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2" customFormat="1" ht="15">
      <c r="A32" s="80"/>
      <c r="B32" s="12"/>
      <c r="C32" s="13"/>
      <c r="D32" s="13"/>
      <c r="E32" s="13"/>
      <c r="F32" s="13"/>
      <c r="G32" s="13"/>
      <c r="H32" s="13"/>
      <c r="I32" s="13"/>
      <c r="J32" s="12"/>
      <c r="K32" s="90" t="s">
        <v>121</v>
      </c>
      <c r="L32" s="91"/>
      <c r="M32" s="91"/>
      <c r="N32" s="91"/>
      <c r="O32" s="91"/>
      <c r="P32" s="91"/>
      <c r="Q32" s="91"/>
      <c r="R32" s="91"/>
      <c r="S32" s="92"/>
      <c r="T32" s="11"/>
      <c r="U32" s="23"/>
      <c r="V32" s="37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>
      <c r="A33" s="97" t="s">
        <v>46</v>
      </c>
      <c r="B33" s="12" t="s">
        <v>47</v>
      </c>
      <c r="C33" s="13">
        <v>2</v>
      </c>
      <c r="D33" s="13">
        <v>2</v>
      </c>
      <c r="E33" s="13">
        <v>0</v>
      </c>
      <c r="F33" s="13">
        <v>0</v>
      </c>
      <c r="G33" s="13">
        <v>2</v>
      </c>
      <c r="H33" s="13" t="s">
        <v>36</v>
      </c>
      <c r="I33" s="13"/>
      <c r="J33" s="39" t="s">
        <v>128</v>
      </c>
      <c r="K33" s="13"/>
      <c r="L33" s="13"/>
      <c r="M33" s="13"/>
      <c r="N33" s="13"/>
      <c r="O33" s="13"/>
      <c r="P33" s="13"/>
      <c r="Q33" s="13"/>
      <c r="R33" s="13"/>
      <c r="S33" s="13"/>
      <c r="T33" s="11"/>
      <c r="U33" s="23"/>
      <c r="V33" s="13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98"/>
      <c r="B34" s="12"/>
      <c r="C34" s="13"/>
      <c r="D34" s="13"/>
      <c r="E34" s="13"/>
      <c r="F34" s="13"/>
      <c r="G34" s="13"/>
      <c r="H34" s="13" t="s">
        <v>38</v>
      </c>
      <c r="I34" s="13"/>
      <c r="J34" s="12" t="s">
        <v>49</v>
      </c>
      <c r="K34" s="13">
        <v>8</v>
      </c>
      <c r="L34" s="13"/>
      <c r="M34" s="13"/>
      <c r="N34" s="13"/>
      <c r="O34" s="13"/>
      <c r="P34" s="13"/>
      <c r="Q34" s="13"/>
      <c r="R34" s="13">
        <f t="shared" si="0"/>
        <v>16</v>
      </c>
      <c r="S34" s="13">
        <f t="shared" si="1"/>
        <v>0</v>
      </c>
      <c r="T34" s="11">
        <f t="shared" si="2"/>
        <v>16</v>
      </c>
      <c r="U34" s="23">
        <f t="shared" si="3"/>
        <v>32</v>
      </c>
      <c r="V34" s="13">
        <f>((T34/T36)*2+((T34/T36)*2)*1/2)</f>
        <v>1.5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>
      <c r="A35" s="98"/>
      <c r="B35" s="12"/>
      <c r="C35" s="13"/>
      <c r="D35" s="13"/>
      <c r="E35" s="13"/>
      <c r="F35" s="13"/>
      <c r="G35" s="13"/>
      <c r="H35" s="13">
        <f>2*16</f>
        <v>32</v>
      </c>
      <c r="I35" s="13"/>
      <c r="J35" s="12" t="s">
        <v>50</v>
      </c>
      <c r="K35" s="13">
        <v>8</v>
      </c>
      <c r="L35" s="13"/>
      <c r="M35" s="13"/>
      <c r="N35" s="13"/>
      <c r="O35" s="13"/>
      <c r="P35" s="13"/>
      <c r="Q35" s="13"/>
      <c r="R35" s="13">
        <f t="shared" si="0"/>
        <v>16</v>
      </c>
      <c r="S35" s="13">
        <f t="shared" si="1"/>
        <v>0</v>
      </c>
      <c r="T35" s="11">
        <f t="shared" si="2"/>
        <v>16</v>
      </c>
      <c r="U35" s="23">
        <f t="shared" si="3"/>
        <v>32</v>
      </c>
      <c r="V35" s="13">
        <f>((T35/T36)*2+((T35/T36)*2)*1/2)</f>
        <v>1.5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2" customFormat="1" ht="15">
      <c r="A36" s="99"/>
      <c r="B36" s="12"/>
      <c r="C36" s="13"/>
      <c r="D36" s="13"/>
      <c r="E36" s="13"/>
      <c r="F36" s="13"/>
      <c r="G36" s="13"/>
      <c r="H36" s="13"/>
      <c r="I36" s="13"/>
      <c r="J36" s="12"/>
      <c r="K36" s="90" t="s">
        <v>121</v>
      </c>
      <c r="L36" s="91"/>
      <c r="M36" s="91"/>
      <c r="N36" s="91"/>
      <c r="O36" s="91"/>
      <c r="P36" s="91"/>
      <c r="Q36" s="91"/>
      <c r="R36" s="91"/>
      <c r="S36" s="92"/>
      <c r="T36" s="11">
        <f>SUM(T34:T35)</f>
        <v>32</v>
      </c>
      <c r="U36" s="23">
        <f>SUM(U34:U35)</f>
        <v>64</v>
      </c>
      <c r="V36" s="37">
        <f>SUM(V34:V35)</f>
        <v>3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>
      <c r="A37" s="97" t="s">
        <v>51</v>
      </c>
      <c r="B37" s="12" t="s">
        <v>52</v>
      </c>
      <c r="C37" s="13">
        <v>2</v>
      </c>
      <c r="D37" s="13">
        <v>2</v>
      </c>
      <c r="E37" s="13">
        <v>0</v>
      </c>
      <c r="F37" s="13">
        <v>0</v>
      </c>
      <c r="G37" s="13">
        <v>2</v>
      </c>
      <c r="H37" s="13" t="s">
        <v>36</v>
      </c>
      <c r="I37" s="13"/>
      <c r="J37" s="39" t="s">
        <v>129</v>
      </c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23"/>
      <c r="V37" s="13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>
      <c r="A38" s="99"/>
      <c r="B38" s="12"/>
      <c r="C38" s="13"/>
      <c r="D38" s="13"/>
      <c r="E38" s="13"/>
      <c r="F38" s="13"/>
      <c r="G38" s="13"/>
      <c r="H38" s="13" t="s">
        <v>38</v>
      </c>
      <c r="I38" s="13"/>
      <c r="J38" s="12" t="s">
        <v>53</v>
      </c>
      <c r="K38" s="13">
        <v>16</v>
      </c>
      <c r="L38" s="13"/>
      <c r="M38" s="13"/>
      <c r="N38" s="13"/>
      <c r="O38" s="13"/>
      <c r="P38" s="13"/>
      <c r="Q38" s="13"/>
      <c r="R38" s="13">
        <f t="shared" si="0"/>
        <v>32</v>
      </c>
      <c r="S38" s="13">
        <f t="shared" si="1"/>
        <v>0</v>
      </c>
      <c r="T38" s="11">
        <f t="shared" si="2"/>
        <v>32</v>
      </c>
      <c r="U38" s="23">
        <f t="shared" si="3"/>
        <v>64</v>
      </c>
      <c r="V38" s="13">
        <f>((T38/T39)*2+((T38/T39)*2)*1/2)</f>
        <v>3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>
      <c r="A39" s="37"/>
      <c r="B39" s="14" t="s">
        <v>54</v>
      </c>
      <c r="C39" s="37">
        <v>22</v>
      </c>
      <c r="D39" s="37">
        <v>19</v>
      </c>
      <c r="E39" s="37">
        <v>3</v>
      </c>
      <c r="F39" s="37"/>
      <c r="G39" s="37">
        <v>25</v>
      </c>
      <c r="H39" s="37">
        <f>2*16</f>
        <v>32</v>
      </c>
      <c r="I39" s="37"/>
      <c r="J39" s="14"/>
      <c r="K39" s="93" t="s">
        <v>121</v>
      </c>
      <c r="L39" s="94"/>
      <c r="M39" s="94"/>
      <c r="N39" s="94"/>
      <c r="O39" s="94"/>
      <c r="P39" s="94"/>
      <c r="Q39" s="94"/>
      <c r="R39" s="94"/>
      <c r="S39" s="95"/>
      <c r="T39" s="11">
        <f>SUM(T37:T38)</f>
        <v>32</v>
      </c>
      <c r="U39" s="37">
        <f t="shared" si="3"/>
        <v>64</v>
      </c>
      <c r="V39" s="3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>
      <c r="A40" s="6"/>
      <c r="B40" s="24"/>
      <c r="C40" s="24"/>
      <c r="D40" s="24"/>
      <c r="E40" s="24"/>
      <c r="F40" s="24"/>
      <c r="G40" s="24"/>
      <c r="H40" s="24"/>
      <c r="I40" s="24"/>
      <c r="J40" s="24"/>
      <c r="K40" s="6"/>
      <c r="L40" s="6"/>
      <c r="M40" s="6"/>
      <c r="N40" s="6"/>
      <c r="O40" s="6"/>
      <c r="P40" s="6"/>
      <c r="Q40" s="6"/>
      <c r="R40" s="6"/>
      <c r="S40" s="42"/>
      <c r="T40" s="6"/>
      <c r="U40" s="42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.75">
      <c r="A41" s="6"/>
      <c r="B41" s="25"/>
      <c r="C41" s="26"/>
      <c r="D41" s="25"/>
      <c r="E41" s="25"/>
      <c r="F41" s="25"/>
      <c r="G41" s="25"/>
      <c r="H41" s="25"/>
      <c r="I41" s="25"/>
      <c r="J41" s="27" t="s">
        <v>104</v>
      </c>
      <c r="K41" s="2"/>
      <c r="L41" s="6"/>
      <c r="M41" s="6"/>
      <c r="N41" s="6"/>
      <c r="O41" s="6"/>
      <c r="P41" s="6"/>
      <c r="Q41" s="6"/>
      <c r="R41" s="6"/>
      <c r="S41" s="42"/>
      <c r="T41" s="6"/>
      <c r="U41" s="42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.75">
      <c r="A42" s="6"/>
      <c r="B42" s="100" t="s">
        <v>105</v>
      </c>
      <c r="C42" s="100"/>
      <c r="D42" s="25"/>
      <c r="E42" s="25"/>
      <c r="F42" s="25"/>
      <c r="G42" s="25"/>
      <c r="H42" s="25"/>
      <c r="I42" s="25"/>
      <c r="J42" s="28" t="s">
        <v>106</v>
      </c>
      <c r="K42" s="2"/>
      <c r="L42" s="6"/>
      <c r="M42" s="6"/>
      <c r="N42" s="6"/>
      <c r="O42" s="6"/>
      <c r="P42" s="6"/>
      <c r="Q42" s="6"/>
      <c r="R42" s="6"/>
      <c r="S42" s="42"/>
      <c r="T42" s="6"/>
      <c r="U42" s="42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.75">
      <c r="A43" s="6"/>
      <c r="B43" s="100"/>
      <c r="C43" s="100"/>
      <c r="D43" s="25"/>
      <c r="E43" s="25"/>
      <c r="F43" s="25"/>
      <c r="G43" s="25"/>
      <c r="H43" s="25"/>
      <c r="I43" s="25"/>
      <c r="J43" s="25"/>
      <c r="K43" s="2"/>
      <c r="L43" s="6"/>
      <c r="M43" s="6"/>
      <c r="N43" s="6"/>
      <c r="O43" s="6"/>
      <c r="P43" s="6"/>
      <c r="Q43" s="6"/>
      <c r="R43" s="6"/>
      <c r="S43" s="42"/>
      <c r="T43" s="6"/>
      <c r="U43" s="42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20" ht="15.75">
      <c r="A44" s="1"/>
      <c r="B44" s="96" t="s">
        <v>107</v>
      </c>
      <c r="C44" s="96"/>
      <c r="D44" s="25"/>
      <c r="E44" s="25"/>
      <c r="F44" s="25"/>
      <c r="G44" s="25"/>
      <c r="H44" s="25"/>
      <c r="I44" s="25"/>
      <c r="J44" s="27" t="s">
        <v>108</v>
      </c>
      <c r="K44" s="2"/>
      <c r="L44" s="1"/>
      <c r="M44" s="1"/>
      <c r="N44" s="1"/>
      <c r="O44" s="1"/>
      <c r="P44" s="1"/>
      <c r="Q44" s="1"/>
      <c r="T44" s="1"/>
    </row>
    <row r="45" spans="1:20" ht="15.75">
      <c r="A45" s="1"/>
      <c r="B45" s="100" t="s">
        <v>109</v>
      </c>
      <c r="C45" s="100"/>
      <c r="D45" s="25"/>
      <c r="E45" s="25"/>
      <c r="F45" s="25"/>
      <c r="G45" s="25"/>
      <c r="H45" s="25"/>
      <c r="I45" s="25"/>
      <c r="J45" s="28" t="s">
        <v>110</v>
      </c>
      <c r="K45" s="2"/>
      <c r="L45" s="1"/>
      <c r="M45" s="1"/>
      <c r="N45" s="1"/>
      <c r="O45" s="1"/>
      <c r="P45" s="1"/>
      <c r="Q45" s="1"/>
      <c r="T45" s="1"/>
    </row>
    <row r="46" spans="1:20" ht="15.75">
      <c r="A46" s="1"/>
      <c r="B46" s="25"/>
      <c r="C46" s="26"/>
      <c r="D46" s="100" t="s">
        <v>111</v>
      </c>
      <c r="E46" s="100"/>
      <c r="F46" s="100"/>
      <c r="G46" s="100"/>
      <c r="H46" s="100"/>
      <c r="I46" s="100"/>
      <c r="J46" s="25"/>
      <c r="K46" s="2"/>
      <c r="L46" s="1"/>
      <c r="M46" s="1"/>
      <c r="N46" s="1"/>
      <c r="O46" s="1"/>
      <c r="P46" s="1"/>
      <c r="Q46" s="1"/>
      <c r="T46" s="1"/>
    </row>
    <row r="47" spans="1:20" ht="15.75">
      <c r="A47" s="1"/>
      <c r="B47" s="25"/>
      <c r="C47" s="26"/>
      <c r="D47" s="100" t="s">
        <v>112</v>
      </c>
      <c r="E47" s="100"/>
      <c r="F47" s="100"/>
      <c r="G47" s="100"/>
      <c r="H47" s="100"/>
      <c r="I47" s="100"/>
      <c r="J47" s="25"/>
      <c r="K47" s="2"/>
      <c r="L47" s="1"/>
      <c r="M47" s="1"/>
      <c r="N47" s="1"/>
      <c r="O47" s="1"/>
      <c r="P47" s="1"/>
      <c r="Q47" s="1"/>
      <c r="T47" s="1"/>
    </row>
    <row r="48" spans="1:20" ht="15.75">
      <c r="A48" s="1"/>
      <c r="B48" s="25"/>
      <c r="C48" s="26"/>
      <c r="D48" s="25"/>
      <c r="E48" s="25"/>
      <c r="F48" s="25"/>
      <c r="G48" s="25"/>
      <c r="H48" s="25"/>
      <c r="I48" s="25"/>
      <c r="J48" s="25"/>
      <c r="K48" s="2"/>
      <c r="L48" s="1"/>
      <c r="M48" s="1"/>
      <c r="N48" s="1"/>
      <c r="O48" s="1"/>
      <c r="P48" s="1"/>
      <c r="Q48" s="1"/>
      <c r="T48" s="1"/>
    </row>
    <row r="49" spans="1:20" ht="15.75">
      <c r="A49" s="1"/>
      <c r="B49" s="25"/>
      <c r="C49" s="26"/>
      <c r="D49" s="25"/>
      <c r="E49" s="25"/>
      <c r="F49" s="25"/>
      <c r="G49" s="25"/>
      <c r="H49" s="25"/>
      <c r="I49" s="25"/>
      <c r="J49" s="25"/>
      <c r="K49" s="2"/>
      <c r="L49" s="1"/>
      <c r="M49" s="1"/>
      <c r="N49" s="1"/>
      <c r="O49" s="1"/>
      <c r="P49" s="1"/>
      <c r="Q49" s="1"/>
      <c r="T49" s="1"/>
    </row>
    <row r="50" spans="1:20" ht="15.75">
      <c r="A50" s="1"/>
      <c r="B50" s="25"/>
      <c r="C50" s="26"/>
      <c r="D50" s="96" t="s">
        <v>113</v>
      </c>
      <c r="E50" s="96"/>
      <c r="F50" s="96"/>
      <c r="G50" s="96"/>
      <c r="H50" s="96"/>
      <c r="I50" s="96"/>
      <c r="J50" s="25"/>
      <c r="K50" s="2"/>
      <c r="L50" s="1"/>
      <c r="M50" s="1"/>
      <c r="N50" s="1"/>
      <c r="O50" s="1"/>
      <c r="P50" s="1"/>
      <c r="Q50" s="1"/>
      <c r="T50" s="1"/>
    </row>
    <row r="51" spans="1:20" ht="15.75">
      <c r="A51" s="1"/>
      <c r="B51" s="25"/>
      <c r="C51" s="26"/>
      <c r="D51" s="100" t="s">
        <v>114</v>
      </c>
      <c r="E51" s="100"/>
      <c r="F51" s="100"/>
      <c r="G51" s="100"/>
      <c r="H51" s="100"/>
      <c r="I51" s="100"/>
      <c r="J51" s="25"/>
      <c r="K51" s="2"/>
      <c r="L51" s="1"/>
      <c r="M51" s="1"/>
      <c r="N51" s="1"/>
      <c r="O51" s="1"/>
      <c r="P51" s="1"/>
      <c r="Q51" s="1"/>
      <c r="T51" s="1"/>
    </row>
    <row r="52" spans="1:20" ht="15">
      <c r="A52" s="1"/>
      <c r="B52" s="26"/>
      <c r="C52" s="26"/>
      <c r="D52" s="26"/>
      <c r="E52" s="26"/>
      <c r="F52" s="26"/>
      <c r="G52" s="26"/>
      <c r="H52" s="26"/>
      <c r="I52" s="26"/>
      <c r="J52" s="26"/>
      <c r="K52" s="1"/>
      <c r="L52" s="1"/>
      <c r="M52" s="1"/>
      <c r="N52" s="1"/>
      <c r="O52" s="1"/>
      <c r="P52" s="1"/>
      <c r="Q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T55" s="1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T56" s="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T57" s="1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T58" s="1"/>
    </row>
    <row r="91" ht="15">
      <c r="J91" s="1"/>
    </row>
    <row r="92" spans="1:20" ht="15">
      <c r="A92" s="1"/>
      <c r="B92" s="1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T92" s="1"/>
    </row>
    <row r="114" ht="15">
      <c r="J114" s="2"/>
    </row>
    <row r="115" spans="19:21" s="2" customFormat="1" ht="15">
      <c r="S115" s="43"/>
      <c r="U115" s="43"/>
    </row>
    <row r="116" spans="19:21" s="2" customFormat="1" ht="15">
      <c r="S116" s="43"/>
      <c r="U116" s="43"/>
    </row>
    <row r="117" spans="19:21" s="2" customFormat="1" ht="15">
      <c r="S117" s="43"/>
      <c r="U117" s="43"/>
    </row>
    <row r="118" spans="19:21" s="2" customFormat="1" ht="15">
      <c r="S118" s="43"/>
      <c r="U118" s="43"/>
    </row>
    <row r="119" spans="10:21" s="2" customFormat="1" ht="15">
      <c r="J119"/>
      <c r="S119" s="43"/>
      <c r="U119" s="43"/>
    </row>
    <row r="131" ht="15">
      <c r="J131" s="1"/>
    </row>
    <row r="132" spans="1:20" ht="19.5">
      <c r="A132" s="3"/>
      <c r="B132" s="3"/>
      <c r="C132" s="3"/>
      <c r="D132" s="3"/>
      <c r="E132" s="3"/>
      <c r="F132" s="3"/>
      <c r="G132" s="3"/>
      <c r="H132" s="3"/>
      <c r="I132" s="3"/>
      <c r="K132" s="1"/>
      <c r="L132" s="1"/>
      <c r="M132" s="1"/>
      <c r="N132" s="1"/>
      <c r="O132" s="1"/>
      <c r="P132" s="1"/>
      <c r="Q132" s="1"/>
      <c r="T132" s="1"/>
    </row>
  </sheetData>
  <sheetProtection/>
  <mergeCells count="46">
    <mergeCell ref="A37:A38"/>
    <mergeCell ref="V6:V8"/>
    <mergeCell ref="A9:A15"/>
    <mergeCell ref="A23:A25"/>
    <mergeCell ref="A26:A28"/>
    <mergeCell ref="K25:S25"/>
    <mergeCell ref="K28:S28"/>
    <mergeCell ref="J6:J8"/>
    <mergeCell ref="G6:G8"/>
    <mergeCell ref="K22:S22"/>
    <mergeCell ref="A29:A32"/>
    <mergeCell ref="A33:A36"/>
    <mergeCell ref="D51:I51"/>
    <mergeCell ref="B42:C42"/>
    <mergeCell ref="B43:C43"/>
    <mergeCell ref="B44:C44"/>
    <mergeCell ref="B45:C45"/>
    <mergeCell ref="D46:I46"/>
    <mergeCell ref="D47:I47"/>
    <mergeCell ref="I7:I8"/>
    <mergeCell ref="D6:F6"/>
    <mergeCell ref="K32:S32"/>
    <mergeCell ref="K36:S36"/>
    <mergeCell ref="K39:S39"/>
    <mergeCell ref="D50:I50"/>
    <mergeCell ref="K15:S15"/>
    <mergeCell ref="K7:M7"/>
    <mergeCell ref="N7:P7"/>
    <mergeCell ref="E7:E8"/>
    <mergeCell ref="T6:T8"/>
    <mergeCell ref="U6:U8"/>
    <mergeCell ref="H6:I6"/>
    <mergeCell ref="K6:P6"/>
    <mergeCell ref="Q6:Q8"/>
    <mergeCell ref="C2:T2"/>
    <mergeCell ref="C3:T3"/>
    <mergeCell ref="C4:T4"/>
    <mergeCell ref="R6:S6"/>
    <mergeCell ref="R7:S7"/>
    <mergeCell ref="A16:A22"/>
    <mergeCell ref="H7:H8"/>
    <mergeCell ref="A6:A8"/>
    <mergeCell ref="B6:B8"/>
    <mergeCell ref="C6:C8"/>
    <mergeCell ref="D7:D8"/>
    <mergeCell ref="F7:F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80" zoomScaleNormal="80" zoomScalePageLayoutView="0" workbookViewId="0" topLeftCell="A1">
      <selection activeCell="W5" sqref="W5"/>
    </sheetView>
  </sheetViews>
  <sheetFormatPr defaultColWidth="9.140625" defaultRowHeight="15"/>
  <cols>
    <col min="1" max="1" width="10.57421875" style="0" customWidth="1"/>
    <col min="2" max="2" width="36.28125" style="0" customWidth="1"/>
    <col min="3" max="3" width="6.140625" style="0" bestFit="1" customWidth="1"/>
    <col min="4" max="4" width="6.28125" style="0" bestFit="1" customWidth="1"/>
    <col min="5" max="5" width="6.140625" style="0" bestFit="1" customWidth="1"/>
    <col min="6" max="6" width="4.57421875" style="0" bestFit="1" customWidth="1"/>
    <col min="7" max="7" width="9.57421875" style="0" customWidth="1"/>
    <col min="8" max="8" width="10.7109375" style="0" customWidth="1"/>
    <col min="9" max="9" width="10.57421875" style="0" customWidth="1"/>
    <col min="10" max="10" width="47.421875" style="0" customWidth="1"/>
    <col min="11" max="12" width="3.8515625" style="0" bestFit="1" customWidth="1"/>
    <col min="13" max="16" width="2.57421875" style="0" bestFit="1" customWidth="1"/>
    <col min="17" max="17" width="6.57421875" style="43" bestFit="1" customWidth="1"/>
    <col min="18" max="18" width="8.7109375" style="43" customWidth="1"/>
    <col min="19" max="19" width="11.57421875" style="0" customWidth="1"/>
    <col min="20" max="20" width="11.28125" style="0" customWidth="1"/>
  </cols>
  <sheetData>
    <row r="1" spans="1:20" ht="15.7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60"/>
      <c r="R1" s="60"/>
      <c r="S1" s="21"/>
      <c r="T1" s="21"/>
    </row>
    <row r="2" spans="1:21" ht="15" customHeight="1">
      <c r="A2" s="81" t="s">
        <v>3</v>
      </c>
      <c r="B2" s="81" t="s">
        <v>4</v>
      </c>
      <c r="C2" s="81" t="s">
        <v>5</v>
      </c>
      <c r="D2" s="89" t="s">
        <v>6</v>
      </c>
      <c r="E2" s="89"/>
      <c r="F2" s="89"/>
      <c r="G2" s="104" t="s">
        <v>157</v>
      </c>
      <c r="H2" s="81" t="s">
        <v>8</v>
      </c>
      <c r="I2" s="81"/>
      <c r="J2" s="85" t="s">
        <v>9</v>
      </c>
      <c r="K2" s="85" t="s">
        <v>10</v>
      </c>
      <c r="L2" s="85"/>
      <c r="M2" s="85"/>
      <c r="N2" s="85"/>
      <c r="O2" s="85"/>
      <c r="P2" s="86"/>
      <c r="Q2" s="86" t="s">
        <v>11</v>
      </c>
      <c r="R2" s="88"/>
      <c r="S2" s="82" t="s">
        <v>166</v>
      </c>
      <c r="T2" s="82" t="s">
        <v>167</v>
      </c>
      <c r="U2" s="82" t="s">
        <v>54</v>
      </c>
    </row>
    <row r="3" spans="1:21" ht="15">
      <c r="A3" s="81"/>
      <c r="B3" s="81"/>
      <c r="C3" s="81"/>
      <c r="D3" s="81" t="s">
        <v>12</v>
      </c>
      <c r="E3" s="81" t="s">
        <v>13</v>
      </c>
      <c r="F3" s="81" t="s">
        <v>14</v>
      </c>
      <c r="G3" s="105"/>
      <c r="H3" s="81" t="s">
        <v>16</v>
      </c>
      <c r="I3" s="81" t="s">
        <v>17</v>
      </c>
      <c r="J3" s="85"/>
      <c r="K3" s="85" t="s">
        <v>16</v>
      </c>
      <c r="L3" s="85"/>
      <c r="M3" s="85"/>
      <c r="N3" s="85" t="s">
        <v>17</v>
      </c>
      <c r="O3" s="85"/>
      <c r="P3" s="86"/>
      <c r="Q3" s="86" t="s">
        <v>18</v>
      </c>
      <c r="R3" s="88"/>
      <c r="S3" s="83"/>
      <c r="T3" s="83"/>
      <c r="U3" s="83"/>
    </row>
    <row r="4" spans="1:21" ht="15">
      <c r="A4" s="81"/>
      <c r="B4" s="81"/>
      <c r="C4" s="81"/>
      <c r="D4" s="81"/>
      <c r="E4" s="81"/>
      <c r="F4" s="81"/>
      <c r="G4" s="106"/>
      <c r="H4" s="81"/>
      <c r="I4" s="81"/>
      <c r="J4" s="85"/>
      <c r="K4" s="37">
        <v>2</v>
      </c>
      <c r="L4" s="37">
        <v>3</v>
      </c>
      <c r="M4" s="37">
        <v>4</v>
      </c>
      <c r="N4" s="37">
        <v>2</v>
      </c>
      <c r="O4" s="37">
        <v>3</v>
      </c>
      <c r="P4" s="10">
        <v>4</v>
      </c>
      <c r="Q4" s="37" t="s">
        <v>118</v>
      </c>
      <c r="R4" s="37" t="s">
        <v>119</v>
      </c>
      <c r="S4" s="84"/>
      <c r="T4" s="84"/>
      <c r="U4" s="84"/>
    </row>
    <row r="5" spans="1:21" ht="15">
      <c r="A5" s="78" t="s">
        <v>56</v>
      </c>
      <c r="B5" s="107" t="s">
        <v>57</v>
      </c>
      <c r="C5" s="110">
        <v>3</v>
      </c>
      <c r="D5" s="110">
        <v>3</v>
      </c>
      <c r="E5" s="110">
        <v>0</v>
      </c>
      <c r="F5" s="110">
        <v>0</v>
      </c>
      <c r="G5" s="110">
        <v>3</v>
      </c>
      <c r="H5" s="90" t="s">
        <v>36</v>
      </c>
      <c r="I5" s="92"/>
      <c r="J5" s="53" t="s">
        <v>130</v>
      </c>
      <c r="K5" s="54"/>
      <c r="L5" s="13">
        <v>8</v>
      </c>
      <c r="M5" s="13"/>
      <c r="N5" s="13"/>
      <c r="O5" s="13"/>
      <c r="P5" s="13"/>
      <c r="Q5" s="13">
        <f>(K5*2)+(L5*3)+(M5*4)</f>
        <v>24</v>
      </c>
      <c r="R5" s="13">
        <f>(N5*2)+(O5*3)+(P5*4)</f>
        <v>0</v>
      </c>
      <c r="S5" s="11">
        <f>Q5+R5</f>
        <v>24</v>
      </c>
      <c r="T5" s="37">
        <f>S5*2</f>
        <v>48</v>
      </c>
      <c r="U5" s="65">
        <f>((S5/S8)*3+((S5/S8)*3)*1/2)</f>
        <v>2.25</v>
      </c>
    </row>
    <row r="6" spans="1:21" ht="15">
      <c r="A6" s="79"/>
      <c r="B6" s="108"/>
      <c r="C6" s="111"/>
      <c r="D6" s="111"/>
      <c r="E6" s="111"/>
      <c r="F6" s="111"/>
      <c r="G6" s="111"/>
      <c r="H6" s="90" t="s">
        <v>124</v>
      </c>
      <c r="I6" s="92"/>
      <c r="J6" s="54" t="s">
        <v>103</v>
      </c>
      <c r="K6" s="54"/>
      <c r="L6" s="13">
        <v>4</v>
      </c>
      <c r="M6" s="13"/>
      <c r="N6" s="13"/>
      <c r="O6" s="13"/>
      <c r="P6" s="13"/>
      <c r="Q6" s="13">
        <f aca="true" t="shared" si="0" ref="Q6:Q36">(K6*2)+(L6*3)+(M6*4)</f>
        <v>12</v>
      </c>
      <c r="R6" s="13">
        <f>(N6*2)+(O6*3)+(P6*4)</f>
        <v>0</v>
      </c>
      <c r="S6" s="11">
        <f>Q6+R6</f>
        <v>12</v>
      </c>
      <c r="T6" s="37">
        <f>S6*2</f>
        <v>24</v>
      </c>
      <c r="U6" s="65">
        <f>((S6/S8)*3+((S6/S8)*3)*1/2)</f>
        <v>1.125</v>
      </c>
    </row>
    <row r="7" spans="1:21" ht="15">
      <c r="A7" s="79"/>
      <c r="B7" s="108"/>
      <c r="C7" s="111"/>
      <c r="D7" s="111"/>
      <c r="E7" s="111"/>
      <c r="F7" s="111"/>
      <c r="G7" s="111"/>
      <c r="H7" s="13">
        <f>G5*16</f>
        <v>48</v>
      </c>
      <c r="I7" s="13"/>
      <c r="J7" s="55" t="s">
        <v>146</v>
      </c>
      <c r="K7" s="54"/>
      <c r="L7" s="13">
        <v>4</v>
      </c>
      <c r="M7" s="13"/>
      <c r="N7" s="13"/>
      <c r="O7" s="13"/>
      <c r="P7" s="13"/>
      <c r="Q7" s="13">
        <f t="shared" si="0"/>
        <v>12</v>
      </c>
      <c r="R7" s="13">
        <f>(N7*2)+(O7*3)+(P7*4)</f>
        <v>0</v>
      </c>
      <c r="S7" s="11">
        <f>Q7+R7</f>
        <v>12</v>
      </c>
      <c r="T7" s="37">
        <f>S7*2</f>
        <v>24</v>
      </c>
      <c r="U7" s="65">
        <f>((S7/S8)*3+((S7/S8)*3)*1/2)</f>
        <v>1.125</v>
      </c>
    </row>
    <row r="8" spans="1:21" s="2" customFormat="1" ht="15">
      <c r="A8" s="80"/>
      <c r="B8" s="109"/>
      <c r="C8" s="112"/>
      <c r="D8" s="112"/>
      <c r="E8" s="112"/>
      <c r="F8" s="112"/>
      <c r="G8" s="112"/>
      <c r="H8" s="13"/>
      <c r="I8" s="13"/>
      <c r="J8" s="90" t="s">
        <v>121</v>
      </c>
      <c r="K8" s="91"/>
      <c r="L8" s="91"/>
      <c r="M8" s="91"/>
      <c r="N8" s="91"/>
      <c r="O8" s="91"/>
      <c r="P8" s="92"/>
      <c r="Q8" s="13">
        <f>SUM(Q5:Q7)</f>
        <v>48</v>
      </c>
      <c r="R8" s="13">
        <f>SUM(R5:R7)</f>
        <v>0</v>
      </c>
      <c r="S8" s="13">
        <f>SUM(S5:S7)</f>
        <v>48</v>
      </c>
      <c r="T8" s="13">
        <f>SUM(T5:T7)</f>
        <v>96</v>
      </c>
      <c r="U8" s="62">
        <f>SUM(U5:U7)</f>
        <v>4.5</v>
      </c>
    </row>
    <row r="9" spans="1:21" ht="15">
      <c r="A9" s="78" t="s">
        <v>58</v>
      </c>
      <c r="B9" s="12" t="s">
        <v>59</v>
      </c>
      <c r="C9" s="13">
        <v>2</v>
      </c>
      <c r="D9" s="13">
        <v>1</v>
      </c>
      <c r="E9" s="13">
        <v>1</v>
      </c>
      <c r="F9" s="13">
        <v>0</v>
      </c>
      <c r="G9" s="13">
        <v>3</v>
      </c>
      <c r="H9" s="90" t="s">
        <v>36</v>
      </c>
      <c r="I9" s="92"/>
      <c r="J9" s="53" t="s">
        <v>131</v>
      </c>
      <c r="K9" s="54"/>
      <c r="L9" s="13">
        <v>8</v>
      </c>
      <c r="M9" s="54"/>
      <c r="N9" s="54"/>
      <c r="O9" s="54"/>
      <c r="P9" s="54"/>
      <c r="Q9" s="13">
        <f t="shared" si="0"/>
        <v>24</v>
      </c>
      <c r="R9" s="13">
        <f>(N9*2)+(O9*3)+(P9*4)</f>
        <v>0</v>
      </c>
      <c r="S9" s="11">
        <f>Q9+R9</f>
        <v>24</v>
      </c>
      <c r="T9" s="37">
        <f>S9*2</f>
        <v>48</v>
      </c>
      <c r="U9" s="13">
        <f>((S9/S11)*2+((S9/S11)*2)*1/2)</f>
        <v>1.5</v>
      </c>
    </row>
    <row r="10" spans="1:21" ht="15">
      <c r="A10" s="79"/>
      <c r="B10" s="12"/>
      <c r="C10" s="13"/>
      <c r="D10" s="13"/>
      <c r="E10" s="13"/>
      <c r="F10" s="13"/>
      <c r="G10" s="13"/>
      <c r="H10" s="90" t="s">
        <v>123</v>
      </c>
      <c r="I10" s="92"/>
      <c r="J10" s="55" t="s">
        <v>168</v>
      </c>
      <c r="K10" s="13"/>
      <c r="L10" s="13">
        <v>8</v>
      </c>
      <c r="M10" s="13"/>
      <c r="N10" s="13"/>
      <c r="O10" s="13"/>
      <c r="P10" s="13"/>
      <c r="Q10" s="13">
        <f t="shared" si="0"/>
        <v>24</v>
      </c>
      <c r="R10" s="13">
        <f>(N10*2)+(O10*3)+(P10*4)</f>
        <v>0</v>
      </c>
      <c r="S10" s="11">
        <f>Q10+R10</f>
        <v>24</v>
      </c>
      <c r="T10" s="37">
        <f>S10*2</f>
        <v>48</v>
      </c>
      <c r="U10" s="13">
        <f>((S10/S11)*2+((S10/S11)*2)*1/2)</f>
        <v>1.5</v>
      </c>
    </row>
    <row r="11" spans="1:21" ht="15">
      <c r="A11" s="80"/>
      <c r="B11" s="12"/>
      <c r="C11" s="13"/>
      <c r="D11" s="13"/>
      <c r="E11" s="13"/>
      <c r="F11" s="13"/>
      <c r="G11" s="13"/>
      <c r="H11" s="13">
        <f>G9*16</f>
        <v>48</v>
      </c>
      <c r="I11" s="13"/>
      <c r="J11" s="90" t="s">
        <v>121</v>
      </c>
      <c r="K11" s="91"/>
      <c r="L11" s="91"/>
      <c r="M11" s="91"/>
      <c r="N11" s="91"/>
      <c r="O11" s="91"/>
      <c r="P11" s="92"/>
      <c r="Q11" s="13">
        <f>SUM(Q9:Q10)</f>
        <v>48</v>
      </c>
      <c r="R11" s="13">
        <f>SUM(R9:R10)</f>
        <v>0</v>
      </c>
      <c r="S11" s="13">
        <f>SUM(S9:S10)</f>
        <v>48</v>
      </c>
      <c r="T11" s="13">
        <f>SUM(T9:T10)</f>
        <v>96</v>
      </c>
      <c r="U11" s="62">
        <f>SUM(U9:U10)</f>
        <v>3</v>
      </c>
    </row>
    <row r="12" spans="1:21" ht="15">
      <c r="A12" s="78" t="s">
        <v>60</v>
      </c>
      <c r="B12" s="12" t="s">
        <v>61</v>
      </c>
      <c r="C12" s="13">
        <v>4</v>
      </c>
      <c r="D12" s="13">
        <v>2</v>
      </c>
      <c r="E12" s="13">
        <v>2</v>
      </c>
      <c r="F12" s="13">
        <v>0</v>
      </c>
      <c r="G12" s="13">
        <v>9</v>
      </c>
      <c r="H12" s="13" t="s">
        <v>36</v>
      </c>
      <c r="I12" s="13" t="s">
        <v>36</v>
      </c>
      <c r="J12" s="53" t="s">
        <v>115</v>
      </c>
      <c r="K12" s="13"/>
      <c r="L12" s="13">
        <v>4</v>
      </c>
      <c r="M12" s="13"/>
      <c r="N12" s="13"/>
      <c r="O12" s="13"/>
      <c r="P12" s="13">
        <v>6</v>
      </c>
      <c r="Q12" s="13">
        <f t="shared" si="0"/>
        <v>12</v>
      </c>
      <c r="R12" s="13">
        <f>(N12*2)+(O12*3)+(P12*4)</f>
        <v>24</v>
      </c>
      <c r="S12" s="11">
        <f aca="true" t="shared" si="1" ref="S12:S20">Q12+R12</f>
        <v>36</v>
      </c>
      <c r="T12" s="37">
        <f aca="true" t="shared" si="2" ref="T12:T34">S12*2</f>
        <v>72</v>
      </c>
      <c r="U12" s="65">
        <f>((S12/S17)*4+((S12/S17)*4)*1/2)</f>
        <v>1.5</v>
      </c>
    </row>
    <row r="13" spans="1:21" ht="15">
      <c r="A13" s="79"/>
      <c r="B13" s="12" t="s">
        <v>62</v>
      </c>
      <c r="C13" s="13"/>
      <c r="D13" s="13"/>
      <c r="E13" s="13"/>
      <c r="F13" s="13"/>
      <c r="G13" s="41"/>
      <c r="H13" s="13" t="s">
        <v>76</v>
      </c>
      <c r="I13" s="13" t="s">
        <v>31</v>
      </c>
      <c r="J13" s="54" t="s">
        <v>152</v>
      </c>
      <c r="K13" s="13"/>
      <c r="L13" s="13">
        <v>5</v>
      </c>
      <c r="M13" s="13"/>
      <c r="N13" s="13"/>
      <c r="O13" s="13"/>
      <c r="P13" s="13">
        <v>0</v>
      </c>
      <c r="Q13" s="13">
        <f t="shared" si="0"/>
        <v>15</v>
      </c>
      <c r="R13" s="13">
        <f>(N13*2)+(O13*3)+(P13*4)</f>
        <v>0</v>
      </c>
      <c r="S13" s="11">
        <f t="shared" si="1"/>
        <v>15</v>
      </c>
      <c r="T13" s="37">
        <f t="shared" si="2"/>
        <v>30</v>
      </c>
      <c r="U13" s="65">
        <f>((S13/S17)*4+((S13/S17)*4)*1/2)</f>
        <v>0.625</v>
      </c>
    </row>
    <row r="14" spans="1:21" s="2" customFormat="1" ht="15">
      <c r="A14" s="79"/>
      <c r="B14" s="12"/>
      <c r="C14" s="13"/>
      <c r="D14" s="13"/>
      <c r="E14" s="13"/>
      <c r="F14" s="13"/>
      <c r="G14" s="41"/>
      <c r="H14" s="13"/>
      <c r="I14" s="13"/>
      <c r="J14" s="54" t="s">
        <v>153</v>
      </c>
      <c r="K14" s="13"/>
      <c r="L14" s="13">
        <v>4</v>
      </c>
      <c r="M14" s="13"/>
      <c r="N14" s="13"/>
      <c r="O14" s="13"/>
      <c r="P14" s="13">
        <v>3</v>
      </c>
      <c r="Q14" s="13">
        <f t="shared" si="0"/>
        <v>12</v>
      </c>
      <c r="R14" s="13">
        <f>(N14*2)+(O14*3)+(P14*4)</f>
        <v>12</v>
      </c>
      <c r="S14" s="11">
        <f t="shared" si="1"/>
        <v>24</v>
      </c>
      <c r="T14" s="37">
        <f t="shared" si="2"/>
        <v>48</v>
      </c>
      <c r="U14" s="65">
        <f>((S14/S17)*4+((S14/S17)*4)*1/2)</f>
        <v>1</v>
      </c>
    </row>
    <row r="15" spans="1:21" ht="15">
      <c r="A15" s="79"/>
      <c r="B15" s="12" t="s">
        <v>63</v>
      </c>
      <c r="C15" s="13"/>
      <c r="D15" s="13"/>
      <c r="E15" s="13"/>
      <c r="F15" s="13"/>
      <c r="G15" s="13"/>
      <c r="H15" s="13"/>
      <c r="I15" s="13"/>
      <c r="J15" s="54" t="s">
        <v>132</v>
      </c>
      <c r="K15" s="13"/>
      <c r="L15" s="13">
        <v>3</v>
      </c>
      <c r="M15" s="13"/>
      <c r="N15" s="13"/>
      <c r="O15" s="13"/>
      <c r="P15" s="13">
        <v>9</v>
      </c>
      <c r="Q15" s="13">
        <f t="shared" si="0"/>
        <v>9</v>
      </c>
      <c r="R15" s="13">
        <f>(N15*2)+(O15*3)+(P15*4)</f>
        <v>36</v>
      </c>
      <c r="S15" s="11">
        <f t="shared" si="1"/>
        <v>45</v>
      </c>
      <c r="T15" s="37">
        <f t="shared" si="2"/>
        <v>90</v>
      </c>
      <c r="U15" s="65">
        <f>((S15/S17)*4+((S15/S17)*4)*1/2)</f>
        <v>1.875</v>
      </c>
    </row>
    <row r="16" spans="1:21" ht="15">
      <c r="A16" s="79"/>
      <c r="B16" s="41" t="s">
        <v>64</v>
      </c>
      <c r="C16" s="13"/>
      <c r="D16" s="13"/>
      <c r="E16" s="13"/>
      <c r="F16" s="13"/>
      <c r="G16" s="13"/>
      <c r="H16" s="13">
        <f>G12*16</f>
        <v>144</v>
      </c>
      <c r="I16" s="13"/>
      <c r="J16" s="56" t="s">
        <v>116</v>
      </c>
      <c r="K16" s="13"/>
      <c r="L16" s="13"/>
      <c r="M16" s="13"/>
      <c r="N16" s="13"/>
      <c r="O16" s="13"/>
      <c r="P16" s="13">
        <v>6</v>
      </c>
      <c r="Q16" s="13">
        <f t="shared" si="0"/>
        <v>0</v>
      </c>
      <c r="R16" s="13">
        <f>(N16*2)+(O16*3)+(P16*4)</f>
        <v>24</v>
      </c>
      <c r="S16" s="11">
        <f t="shared" si="1"/>
        <v>24</v>
      </c>
      <c r="T16" s="37">
        <f t="shared" si="2"/>
        <v>48</v>
      </c>
      <c r="U16" s="65">
        <f>((S16/S17)*4+((S16/S17)*4)*1/2)</f>
        <v>1</v>
      </c>
    </row>
    <row r="17" spans="1:21" s="2" customFormat="1" ht="15">
      <c r="A17" s="80"/>
      <c r="B17" s="12"/>
      <c r="C17" s="13"/>
      <c r="D17" s="13"/>
      <c r="E17" s="13"/>
      <c r="F17" s="13"/>
      <c r="G17" s="13"/>
      <c r="H17" s="13"/>
      <c r="I17" s="13"/>
      <c r="J17" s="90" t="s">
        <v>121</v>
      </c>
      <c r="K17" s="91"/>
      <c r="L17" s="91"/>
      <c r="M17" s="91"/>
      <c r="N17" s="91"/>
      <c r="O17" s="91"/>
      <c r="P17" s="92"/>
      <c r="Q17" s="13">
        <f>SUM(Q12:Q16)</f>
        <v>48</v>
      </c>
      <c r="R17" s="13">
        <f>SUM(R12:R16)</f>
        <v>96</v>
      </c>
      <c r="S17" s="11">
        <f t="shared" si="1"/>
        <v>144</v>
      </c>
      <c r="T17" s="37">
        <f t="shared" si="2"/>
        <v>288</v>
      </c>
      <c r="U17" s="62">
        <f>SUM(U12:U16)</f>
        <v>6</v>
      </c>
    </row>
    <row r="18" spans="1:21" ht="15">
      <c r="A18" s="78" t="s">
        <v>65</v>
      </c>
      <c r="B18" s="12" t="s">
        <v>66</v>
      </c>
      <c r="C18" s="13">
        <v>3</v>
      </c>
      <c r="D18" s="13">
        <v>2</v>
      </c>
      <c r="E18" s="13">
        <v>1</v>
      </c>
      <c r="F18" s="13">
        <v>0</v>
      </c>
      <c r="G18" s="13">
        <v>6</v>
      </c>
      <c r="H18" s="13" t="s">
        <v>36</v>
      </c>
      <c r="I18" s="13" t="s">
        <v>36</v>
      </c>
      <c r="J18" s="53" t="s">
        <v>133</v>
      </c>
      <c r="K18" s="63"/>
      <c r="L18" s="67">
        <v>4</v>
      </c>
      <c r="M18" s="67"/>
      <c r="N18" s="67"/>
      <c r="O18" s="67">
        <v>4</v>
      </c>
      <c r="P18" s="67"/>
      <c r="Q18" s="67">
        <f t="shared" si="0"/>
        <v>12</v>
      </c>
      <c r="R18" s="67">
        <f>(N18*2)+(O18*3)+(P18*4)</f>
        <v>12</v>
      </c>
      <c r="S18" s="11">
        <f t="shared" si="1"/>
        <v>24</v>
      </c>
      <c r="T18" s="68">
        <f t="shared" si="2"/>
        <v>48</v>
      </c>
      <c r="U18" s="65">
        <f>((S18/S23)*3+((S18/S23)*3)*1/2)</f>
        <v>1.125</v>
      </c>
    </row>
    <row r="19" spans="1:21" ht="15">
      <c r="A19" s="79"/>
      <c r="B19" s="12" t="s">
        <v>67</v>
      </c>
      <c r="C19" s="13"/>
      <c r="D19" s="13"/>
      <c r="E19" s="13"/>
      <c r="F19" s="13"/>
      <c r="G19" s="13"/>
      <c r="H19" s="40" t="s">
        <v>76</v>
      </c>
      <c r="I19" s="13" t="s">
        <v>76</v>
      </c>
      <c r="J19" s="54" t="s">
        <v>134</v>
      </c>
      <c r="K19" s="63"/>
      <c r="L19" s="67">
        <v>4</v>
      </c>
      <c r="M19" s="67"/>
      <c r="N19" s="67"/>
      <c r="O19" s="67">
        <v>2</v>
      </c>
      <c r="P19" s="67"/>
      <c r="Q19" s="67">
        <f t="shared" si="0"/>
        <v>12</v>
      </c>
      <c r="R19" s="67">
        <f>(N19*2)+(O19*3)+(P19*4)</f>
        <v>6</v>
      </c>
      <c r="S19" s="11">
        <f t="shared" si="1"/>
        <v>18</v>
      </c>
      <c r="T19" s="68">
        <f t="shared" si="2"/>
        <v>36</v>
      </c>
      <c r="U19" s="65">
        <f>((S19/S23)*3+((S19/S23)*3)*1/2)</f>
        <v>0.84375</v>
      </c>
    </row>
    <row r="20" spans="1:21" ht="15">
      <c r="A20" s="79"/>
      <c r="B20" s="12" t="s">
        <v>68</v>
      </c>
      <c r="C20" s="13"/>
      <c r="D20" s="13"/>
      <c r="E20" s="13"/>
      <c r="F20" s="13"/>
      <c r="G20" s="13"/>
      <c r="H20" s="41">
        <f>G18*16</f>
        <v>96</v>
      </c>
      <c r="I20" s="13"/>
      <c r="J20" s="54" t="s">
        <v>135</v>
      </c>
      <c r="K20" s="63"/>
      <c r="L20" s="67">
        <v>4</v>
      </c>
      <c r="M20" s="67"/>
      <c r="N20" s="67"/>
      <c r="O20" s="67">
        <v>4</v>
      </c>
      <c r="P20" s="67"/>
      <c r="Q20" s="67">
        <f t="shared" si="0"/>
        <v>12</v>
      </c>
      <c r="R20" s="67">
        <f>(N20*2)+(O20*3)+(P20*4)</f>
        <v>12</v>
      </c>
      <c r="S20" s="11">
        <f t="shared" si="1"/>
        <v>24</v>
      </c>
      <c r="T20" s="68">
        <f t="shared" si="2"/>
        <v>48</v>
      </c>
      <c r="U20" s="65">
        <f>((S20/S23)*3+((S20/S23)*3)*1/2)</f>
        <v>1.125</v>
      </c>
    </row>
    <row r="21" spans="1:21" ht="15">
      <c r="A21" s="79"/>
      <c r="B21" s="12" t="s">
        <v>64</v>
      </c>
      <c r="C21" s="13"/>
      <c r="D21" s="13"/>
      <c r="E21" s="13"/>
      <c r="F21" s="13"/>
      <c r="G21" s="13"/>
      <c r="H21" s="40"/>
      <c r="I21" s="13"/>
      <c r="J21" s="57" t="s">
        <v>136</v>
      </c>
      <c r="K21" s="63"/>
      <c r="L21" s="67">
        <v>2</v>
      </c>
      <c r="M21" s="67"/>
      <c r="N21" s="67"/>
      <c r="O21" s="67">
        <v>4</v>
      </c>
      <c r="P21" s="67"/>
      <c r="Q21" s="67">
        <v>6</v>
      </c>
      <c r="R21" s="67">
        <f>(N21*2)+(O21*3)+(P21*4)</f>
        <v>12</v>
      </c>
      <c r="S21" s="68">
        <v>18</v>
      </c>
      <c r="T21" s="68">
        <f t="shared" si="2"/>
        <v>36</v>
      </c>
      <c r="U21" s="65">
        <f>((S21/S23)*3+((S21/S23)*3)*1/2)</f>
        <v>0.84375</v>
      </c>
    </row>
    <row r="22" spans="1:21" ht="15">
      <c r="A22" s="79"/>
      <c r="B22" s="41"/>
      <c r="C22" s="13"/>
      <c r="D22" s="13"/>
      <c r="E22" s="13"/>
      <c r="F22" s="13"/>
      <c r="G22" s="13"/>
      <c r="H22" s="40"/>
      <c r="I22" s="13"/>
      <c r="J22" s="54" t="s">
        <v>153</v>
      </c>
      <c r="K22" s="63"/>
      <c r="L22" s="67">
        <v>2</v>
      </c>
      <c r="M22" s="67"/>
      <c r="N22" s="67"/>
      <c r="O22" s="67">
        <v>2</v>
      </c>
      <c r="P22" s="67"/>
      <c r="Q22" s="67">
        <v>6</v>
      </c>
      <c r="R22" s="67">
        <f>(N22*2)+(O22*3)+(P22*4)</f>
        <v>6</v>
      </c>
      <c r="S22" s="68">
        <f>R22*2</f>
        <v>12</v>
      </c>
      <c r="T22" s="68">
        <f t="shared" si="2"/>
        <v>24</v>
      </c>
      <c r="U22" s="65">
        <f>((S22/S23)*3+((S22/S23)*3)*1/2)</f>
        <v>0.5625</v>
      </c>
    </row>
    <row r="23" spans="1:21" ht="15">
      <c r="A23" s="80"/>
      <c r="B23" s="12"/>
      <c r="C23" s="13"/>
      <c r="D23" s="13"/>
      <c r="E23" s="13"/>
      <c r="F23" s="13"/>
      <c r="G23" s="13"/>
      <c r="H23" s="40"/>
      <c r="I23" s="13"/>
      <c r="J23" s="90" t="s">
        <v>121</v>
      </c>
      <c r="K23" s="91"/>
      <c r="L23" s="91"/>
      <c r="M23" s="91"/>
      <c r="N23" s="91"/>
      <c r="O23" s="91"/>
      <c r="P23" s="91"/>
      <c r="Q23" s="13">
        <f>SUM(Q18:Q22)</f>
        <v>48</v>
      </c>
      <c r="R23" s="13">
        <f>SUM(R18:R22)</f>
        <v>48</v>
      </c>
      <c r="S23" s="37">
        <f>SUM(S18:S22)</f>
        <v>96</v>
      </c>
      <c r="T23" s="37">
        <f>SUM(T18:T22)</f>
        <v>192</v>
      </c>
      <c r="U23" s="62">
        <f>SUM(U18:U22)</f>
        <v>4.5</v>
      </c>
    </row>
    <row r="24" spans="1:21" ht="15">
      <c r="A24" s="113" t="s">
        <v>65</v>
      </c>
      <c r="B24" s="12" t="s">
        <v>69</v>
      </c>
      <c r="C24" s="13">
        <v>4</v>
      </c>
      <c r="D24" s="13">
        <v>2</v>
      </c>
      <c r="E24" s="13">
        <v>2</v>
      </c>
      <c r="F24" s="13">
        <v>0</v>
      </c>
      <c r="G24" s="13">
        <v>9</v>
      </c>
      <c r="H24" s="13" t="s">
        <v>36</v>
      </c>
      <c r="I24" s="13" t="s">
        <v>36</v>
      </c>
      <c r="J24" s="53" t="s">
        <v>137</v>
      </c>
      <c r="K24" s="13"/>
      <c r="L24" s="13">
        <v>4</v>
      </c>
      <c r="M24" s="13"/>
      <c r="N24" s="13"/>
      <c r="O24" s="13"/>
      <c r="P24" s="13">
        <v>6</v>
      </c>
      <c r="Q24" s="13">
        <f t="shared" si="0"/>
        <v>12</v>
      </c>
      <c r="R24" s="13">
        <f aca="true" t="shared" si="3" ref="R24:R29">(N24*2)+(O24*3)+(P24*4)</f>
        <v>24</v>
      </c>
      <c r="S24" s="11">
        <f aca="true" t="shared" si="4" ref="S24:S37">Q24+R24</f>
        <v>36</v>
      </c>
      <c r="T24" s="37">
        <f t="shared" si="2"/>
        <v>72</v>
      </c>
      <c r="U24" s="65">
        <f>((S24/S30)*4+((S24/S30)*4)*1/2)</f>
        <v>1.5</v>
      </c>
    </row>
    <row r="25" spans="1:21" ht="15">
      <c r="A25" s="113"/>
      <c r="B25" s="12" t="s">
        <v>70</v>
      </c>
      <c r="C25" s="13"/>
      <c r="D25" s="13"/>
      <c r="E25" s="13"/>
      <c r="F25" s="13"/>
      <c r="G25" s="13"/>
      <c r="H25" s="13" t="s">
        <v>76</v>
      </c>
      <c r="I25" s="13" t="s">
        <v>31</v>
      </c>
      <c r="J25" s="54" t="s">
        <v>138</v>
      </c>
      <c r="K25" s="13"/>
      <c r="L25" s="13">
        <v>4</v>
      </c>
      <c r="M25" s="13"/>
      <c r="N25" s="13"/>
      <c r="O25" s="13"/>
      <c r="P25" s="13"/>
      <c r="Q25" s="13">
        <f t="shared" si="0"/>
        <v>12</v>
      </c>
      <c r="R25" s="13">
        <f t="shared" si="3"/>
        <v>0</v>
      </c>
      <c r="S25" s="11">
        <f t="shared" si="4"/>
        <v>12</v>
      </c>
      <c r="T25" s="37">
        <f t="shared" si="2"/>
        <v>24</v>
      </c>
      <c r="U25" s="65">
        <f>((S25/S30)*4+((S25/S30)*4)*1/2)</f>
        <v>0.5</v>
      </c>
    </row>
    <row r="26" spans="1:21" ht="15">
      <c r="A26" s="113"/>
      <c r="B26" s="12" t="s">
        <v>71</v>
      </c>
      <c r="C26" s="13"/>
      <c r="D26" s="13"/>
      <c r="E26" s="13"/>
      <c r="F26" s="13"/>
      <c r="G26" s="13"/>
      <c r="H26" s="13">
        <f>G24*16</f>
        <v>144</v>
      </c>
      <c r="I26" s="13"/>
      <c r="J26" s="54" t="s">
        <v>139</v>
      </c>
      <c r="K26" s="13"/>
      <c r="L26" s="13">
        <v>2</v>
      </c>
      <c r="M26" s="13"/>
      <c r="N26" s="13"/>
      <c r="O26" s="13"/>
      <c r="P26" s="13"/>
      <c r="Q26" s="13">
        <f t="shared" si="0"/>
        <v>6</v>
      </c>
      <c r="R26" s="13">
        <f t="shared" si="3"/>
        <v>0</v>
      </c>
      <c r="S26" s="11">
        <f t="shared" si="4"/>
        <v>6</v>
      </c>
      <c r="T26" s="37">
        <f t="shared" si="2"/>
        <v>12</v>
      </c>
      <c r="U26" s="65">
        <f>((S26/S30)*4+((S26/S30)*4)*1/2)</f>
        <v>0.25</v>
      </c>
    </row>
    <row r="27" spans="1:21" ht="15">
      <c r="A27" s="113"/>
      <c r="B27" s="12" t="s">
        <v>64</v>
      </c>
      <c r="C27" s="13"/>
      <c r="D27" s="13"/>
      <c r="E27" s="13"/>
      <c r="F27" s="13"/>
      <c r="G27" s="13"/>
      <c r="H27" s="13"/>
      <c r="I27" s="13"/>
      <c r="J27" s="57" t="s">
        <v>72</v>
      </c>
      <c r="K27" s="13"/>
      <c r="L27" s="13">
        <v>2</v>
      </c>
      <c r="M27" s="13"/>
      <c r="N27" s="13"/>
      <c r="O27" s="13"/>
      <c r="P27" s="13">
        <v>6</v>
      </c>
      <c r="Q27" s="13">
        <f t="shared" si="0"/>
        <v>6</v>
      </c>
      <c r="R27" s="13">
        <f t="shared" si="3"/>
        <v>24</v>
      </c>
      <c r="S27" s="11">
        <f t="shared" si="4"/>
        <v>30</v>
      </c>
      <c r="T27" s="37">
        <f t="shared" si="2"/>
        <v>60</v>
      </c>
      <c r="U27" s="65">
        <f>((S27/S30)*4+((S27/S30)*4)*1/2)</f>
        <v>1.25</v>
      </c>
    </row>
    <row r="28" spans="1:21" s="2" customFormat="1" ht="15">
      <c r="A28" s="113"/>
      <c r="B28" s="12"/>
      <c r="C28" s="13"/>
      <c r="D28" s="13"/>
      <c r="E28" s="13"/>
      <c r="F28" s="13"/>
      <c r="G28" s="13"/>
      <c r="H28" s="13"/>
      <c r="I28" s="13"/>
      <c r="J28" s="57" t="s">
        <v>140</v>
      </c>
      <c r="K28" s="13"/>
      <c r="L28" s="13">
        <v>2</v>
      </c>
      <c r="M28" s="13"/>
      <c r="N28" s="13"/>
      <c r="O28" s="13"/>
      <c r="P28" s="13">
        <v>6</v>
      </c>
      <c r="Q28" s="13">
        <f t="shared" si="0"/>
        <v>6</v>
      </c>
      <c r="R28" s="13">
        <f t="shared" si="3"/>
        <v>24</v>
      </c>
      <c r="S28" s="11">
        <f t="shared" si="4"/>
        <v>30</v>
      </c>
      <c r="T28" s="37">
        <f t="shared" si="2"/>
        <v>60</v>
      </c>
      <c r="U28" s="65">
        <f>((S28/S30)*4+((S28/S30)*4)*1/2)</f>
        <v>1.25</v>
      </c>
    </row>
    <row r="29" spans="1:21" s="2" customFormat="1" ht="15">
      <c r="A29" s="113"/>
      <c r="B29" s="12"/>
      <c r="C29" s="13"/>
      <c r="D29" s="13"/>
      <c r="E29" s="13"/>
      <c r="F29" s="13"/>
      <c r="G29" s="13"/>
      <c r="H29" s="13"/>
      <c r="I29" s="13"/>
      <c r="J29" s="57" t="s">
        <v>73</v>
      </c>
      <c r="K29" s="13"/>
      <c r="L29" s="13">
        <v>2</v>
      </c>
      <c r="M29" s="13"/>
      <c r="N29" s="13"/>
      <c r="O29" s="13"/>
      <c r="P29" s="13">
        <v>6</v>
      </c>
      <c r="Q29" s="13">
        <f>(K29*2)+(L29*3)+(M29*4)</f>
        <v>6</v>
      </c>
      <c r="R29" s="13">
        <f t="shared" si="3"/>
        <v>24</v>
      </c>
      <c r="S29" s="11">
        <f t="shared" si="4"/>
        <v>30</v>
      </c>
      <c r="T29" s="37">
        <f t="shared" si="2"/>
        <v>60</v>
      </c>
      <c r="U29" s="65">
        <f>((S29/S30)*4+((S29/S30)*4)*1/2)</f>
        <v>1.25</v>
      </c>
    </row>
    <row r="30" spans="1:21" ht="15">
      <c r="A30" s="113"/>
      <c r="B30" s="12"/>
      <c r="C30" s="13"/>
      <c r="D30" s="13"/>
      <c r="E30" s="13"/>
      <c r="F30" s="13"/>
      <c r="G30" s="13"/>
      <c r="H30" s="13"/>
      <c r="I30" s="13"/>
      <c r="J30" s="114" t="s">
        <v>121</v>
      </c>
      <c r="K30" s="115"/>
      <c r="L30" s="115"/>
      <c r="M30" s="115"/>
      <c r="N30" s="115"/>
      <c r="O30" s="115"/>
      <c r="P30" s="116"/>
      <c r="Q30" s="13">
        <f>SUM(Q24:Q29)</f>
        <v>48</v>
      </c>
      <c r="R30" s="13">
        <f>SUM(R24:R29)</f>
        <v>96</v>
      </c>
      <c r="S30" s="11">
        <f t="shared" si="4"/>
        <v>144</v>
      </c>
      <c r="T30" s="37">
        <f t="shared" si="2"/>
        <v>288</v>
      </c>
      <c r="U30" s="62">
        <f>SUM(U24:U29)</f>
        <v>6</v>
      </c>
    </row>
    <row r="31" spans="1:21" ht="15" customHeight="1">
      <c r="A31" s="78" t="s">
        <v>74</v>
      </c>
      <c r="B31" s="12" t="s">
        <v>75</v>
      </c>
      <c r="C31" s="13">
        <v>2</v>
      </c>
      <c r="D31" s="13">
        <v>1</v>
      </c>
      <c r="E31" s="13">
        <v>1</v>
      </c>
      <c r="F31" s="13">
        <v>0</v>
      </c>
      <c r="G31" s="13">
        <v>3</v>
      </c>
      <c r="H31" s="13" t="s">
        <v>36</v>
      </c>
      <c r="I31" s="13"/>
      <c r="J31" s="53" t="s">
        <v>48</v>
      </c>
      <c r="K31" s="13"/>
      <c r="L31" s="13">
        <v>8</v>
      </c>
      <c r="M31" s="13"/>
      <c r="N31" s="13"/>
      <c r="O31" s="13"/>
      <c r="P31" s="13"/>
      <c r="Q31" s="13">
        <f t="shared" si="0"/>
        <v>24</v>
      </c>
      <c r="R31" s="13">
        <f>(N31*2)+(O31*3)+(P31*4)</f>
        <v>0</v>
      </c>
      <c r="S31" s="11">
        <f t="shared" si="4"/>
        <v>24</v>
      </c>
      <c r="T31" s="37">
        <f t="shared" si="2"/>
        <v>48</v>
      </c>
      <c r="U31" s="65">
        <f>((S31/S34)*2+((S31/S34)*2)*1/2)</f>
        <v>1.5</v>
      </c>
    </row>
    <row r="32" spans="1:21" ht="15">
      <c r="A32" s="79"/>
      <c r="B32" s="12"/>
      <c r="C32" s="13"/>
      <c r="D32" s="13"/>
      <c r="E32" s="13"/>
      <c r="F32" s="13"/>
      <c r="G32" s="13"/>
      <c r="H32" s="13" t="s">
        <v>76</v>
      </c>
      <c r="I32" s="13"/>
      <c r="J32" s="54" t="s">
        <v>77</v>
      </c>
      <c r="K32" s="13"/>
      <c r="L32" s="13">
        <v>4</v>
      </c>
      <c r="M32" s="13"/>
      <c r="N32" s="13"/>
      <c r="O32" s="13"/>
      <c r="P32" s="13"/>
      <c r="Q32" s="13">
        <f t="shared" si="0"/>
        <v>12</v>
      </c>
      <c r="R32" s="13">
        <f>(N32*2)+(O32*3)+(P32*4)</f>
        <v>0</v>
      </c>
      <c r="S32" s="11">
        <f t="shared" si="4"/>
        <v>12</v>
      </c>
      <c r="T32" s="37">
        <f t="shared" si="2"/>
        <v>24</v>
      </c>
      <c r="U32" s="65">
        <f>((S32/S34)*2+((S32/S34)*2)*1/2)</f>
        <v>0.75</v>
      </c>
    </row>
    <row r="33" spans="1:21" s="2" customFormat="1" ht="15">
      <c r="A33" s="79"/>
      <c r="B33" s="12"/>
      <c r="C33" s="13"/>
      <c r="D33" s="13"/>
      <c r="E33" s="13"/>
      <c r="F33" s="13"/>
      <c r="G33" s="13"/>
      <c r="H33" s="13"/>
      <c r="I33" s="13"/>
      <c r="J33" s="55" t="s">
        <v>141</v>
      </c>
      <c r="K33" s="13"/>
      <c r="L33" s="13">
        <v>4</v>
      </c>
      <c r="M33" s="13"/>
      <c r="N33" s="13"/>
      <c r="O33" s="13"/>
      <c r="P33" s="13"/>
      <c r="Q33" s="13">
        <f t="shared" si="0"/>
        <v>12</v>
      </c>
      <c r="R33" s="13">
        <f>(N33*2)+(O33*3)+(P33*4)</f>
        <v>0</v>
      </c>
      <c r="S33" s="11">
        <f>Q33+R33</f>
        <v>12</v>
      </c>
      <c r="T33" s="37">
        <f>S33*2</f>
        <v>24</v>
      </c>
      <c r="U33" s="65">
        <f>((S33/S34)*2+((S33/S34)*2)*1/2)</f>
        <v>0.75</v>
      </c>
    </row>
    <row r="34" spans="1:21" s="2" customFormat="1" ht="15">
      <c r="A34" s="80"/>
      <c r="B34" s="12"/>
      <c r="C34" s="13"/>
      <c r="D34" s="13"/>
      <c r="E34" s="13"/>
      <c r="F34" s="13"/>
      <c r="G34" s="13"/>
      <c r="H34" s="13">
        <f>G31*16</f>
        <v>48</v>
      </c>
      <c r="I34" s="13"/>
      <c r="J34" s="90" t="s">
        <v>121</v>
      </c>
      <c r="K34" s="91"/>
      <c r="L34" s="91"/>
      <c r="M34" s="91"/>
      <c r="N34" s="91"/>
      <c r="O34" s="91"/>
      <c r="P34" s="92"/>
      <c r="Q34" s="13">
        <f>SUM(Q31:Q33)</f>
        <v>48</v>
      </c>
      <c r="R34" s="13">
        <f>SUM(R31:R32)</f>
        <v>0</v>
      </c>
      <c r="S34" s="11">
        <f t="shared" si="4"/>
        <v>48</v>
      </c>
      <c r="T34" s="37">
        <f t="shared" si="2"/>
        <v>96</v>
      </c>
      <c r="U34" s="62">
        <f>SUM(U31:U33)</f>
        <v>3</v>
      </c>
    </row>
    <row r="35" spans="1:21" ht="15">
      <c r="A35" s="78" t="s">
        <v>78</v>
      </c>
      <c r="B35" s="12" t="s">
        <v>79</v>
      </c>
      <c r="C35" s="13">
        <v>2</v>
      </c>
      <c r="D35" s="13">
        <v>2</v>
      </c>
      <c r="E35" s="13">
        <v>0</v>
      </c>
      <c r="F35" s="13">
        <v>0</v>
      </c>
      <c r="G35" s="13">
        <v>2</v>
      </c>
      <c r="H35" s="13" t="s">
        <v>36</v>
      </c>
      <c r="I35" s="13"/>
      <c r="J35" s="53" t="s">
        <v>80</v>
      </c>
      <c r="K35" s="13">
        <v>0</v>
      </c>
      <c r="L35" s="13"/>
      <c r="M35" s="13"/>
      <c r="N35" s="13"/>
      <c r="O35" s="13"/>
      <c r="P35" s="13"/>
      <c r="Q35" s="13">
        <f t="shared" si="0"/>
        <v>0</v>
      </c>
      <c r="R35" s="13">
        <f>(N35*2)+(O35*3)+(P35*4)</f>
        <v>0</v>
      </c>
      <c r="S35" s="11">
        <f t="shared" si="4"/>
        <v>0</v>
      </c>
      <c r="T35" s="37">
        <f>S35*2</f>
        <v>0</v>
      </c>
      <c r="U35" s="13">
        <v>0</v>
      </c>
    </row>
    <row r="36" spans="1:21" ht="15">
      <c r="A36" s="80"/>
      <c r="B36" s="12"/>
      <c r="C36" s="13"/>
      <c r="D36" s="13"/>
      <c r="E36" s="13"/>
      <c r="F36" s="13"/>
      <c r="G36" s="13"/>
      <c r="H36" s="13" t="s">
        <v>38</v>
      </c>
      <c r="I36" s="13"/>
      <c r="J36" s="58" t="s">
        <v>125</v>
      </c>
      <c r="K36" s="13">
        <v>16</v>
      </c>
      <c r="L36" s="13"/>
      <c r="M36" s="13"/>
      <c r="N36" s="13"/>
      <c r="O36" s="13"/>
      <c r="P36" s="13"/>
      <c r="Q36" s="13">
        <f t="shared" si="0"/>
        <v>32</v>
      </c>
      <c r="R36" s="13">
        <f>(N36*2)+(O36*3)+(P36*4)</f>
        <v>0</v>
      </c>
      <c r="S36" s="11">
        <f t="shared" si="4"/>
        <v>32</v>
      </c>
      <c r="T36" s="37">
        <f>S36*2</f>
        <v>64</v>
      </c>
      <c r="U36" s="37">
        <f>((S36/S37)*2+((S36/S37)*2)*1/2)</f>
        <v>3</v>
      </c>
    </row>
    <row r="37" spans="1:21" ht="15">
      <c r="A37" s="59"/>
      <c r="B37" s="14" t="s">
        <v>11</v>
      </c>
      <c r="C37" s="37">
        <v>20</v>
      </c>
      <c r="D37" s="37">
        <v>13</v>
      </c>
      <c r="E37" s="37">
        <v>7</v>
      </c>
      <c r="F37" s="37"/>
      <c r="G37" s="37">
        <v>35</v>
      </c>
      <c r="H37" s="13">
        <f>G35*16</f>
        <v>32</v>
      </c>
      <c r="I37" s="13"/>
      <c r="J37" s="90" t="s">
        <v>122</v>
      </c>
      <c r="K37" s="91"/>
      <c r="L37" s="91"/>
      <c r="M37" s="91"/>
      <c r="N37" s="91"/>
      <c r="O37" s="91"/>
      <c r="P37" s="92"/>
      <c r="Q37" s="13">
        <f>SUM(Q35:Q36)</f>
        <v>32</v>
      </c>
      <c r="R37" s="13">
        <f>SUM(R31:R36)</f>
        <v>0</v>
      </c>
      <c r="S37" s="11">
        <f t="shared" si="4"/>
        <v>32</v>
      </c>
      <c r="T37" s="37">
        <f>S37*2</f>
        <v>64</v>
      </c>
      <c r="U37" s="61"/>
    </row>
    <row r="38" spans="2:10" ht="15">
      <c r="B38" s="29"/>
      <c r="C38" s="29"/>
      <c r="D38" s="29"/>
      <c r="E38" s="29"/>
      <c r="F38" s="29"/>
      <c r="G38" s="29"/>
      <c r="H38" s="29"/>
      <c r="I38" s="29"/>
      <c r="J38" s="29"/>
    </row>
    <row r="39" spans="2:11" ht="15.75">
      <c r="B39" s="30"/>
      <c r="C39" s="29"/>
      <c r="D39" s="30"/>
      <c r="E39" s="30"/>
      <c r="F39" s="30"/>
      <c r="G39" s="30"/>
      <c r="H39" s="30"/>
      <c r="I39" s="30"/>
      <c r="J39" s="31" t="s">
        <v>104</v>
      </c>
      <c r="K39" s="2"/>
    </row>
    <row r="40" spans="2:11" ht="15.75">
      <c r="B40" s="117" t="s">
        <v>105</v>
      </c>
      <c r="C40" s="117"/>
      <c r="D40" s="30"/>
      <c r="E40" s="30"/>
      <c r="F40" s="30"/>
      <c r="G40" s="30"/>
      <c r="H40" s="30"/>
      <c r="I40" s="30"/>
      <c r="J40" s="32" t="s">
        <v>106</v>
      </c>
      <c r="K40" s="2"/>
    </row>
    <row r="41" spans="2:11" ht="15.75">
      <c r="B41" s="117"/>
      <c r="C41" s="117"/>
      <c r="D41" s="30"/>
      <c r="E41" s="30"/>
      <c r="F41" s="30"/>
      <c r="G41" s="30"/>
      <c r="H41" s="30"/>
      <c r="I41" s="30"/>
      <c r="J41" s="30"/>
      <c r="K41" s="2"/>
    </row>
    <row r="42" spans="2:11" ht="15.75">
      <c r="B42" s="118" t="s">
        <v>107</v>
      </c>
      <c r="C42" s="118"/>
      <c r="D42" s="30"/>
      <c r="E42" s="30"/>
      <c r="F42" s="30"/>
      <c r="G42" s="30"/>
      <c r="H42" s="30"/>
      <c r="I42" s="30"/>
      <c r="J42" s="31" t="s">
        <v>108</v>
      </c>
      <c r="K42" s="2"/>
    </row>
    <row r="43" spans="2:11" ht="15.75">
      <c r="B43" s="117" t="s">
        <v>109</v>
      </c>
      <c r="C43" s="117"/>
      <c r="D43" s="30"/>
      <c r="E43" s="30"/>
      <c r="F43" s="30"/>
      <c r="G43" s="30"/>
      <c r="H43" s="30"/>
      <c r="I43" s="30"/>
      <c r="J43" s="32" t="s">
        <v>110</v>
      </c>
      <c r="K43" s="2"/>
    </row>
    <row r="44" spans="2:11" ht="15.75">
      <c r="B44" s="30"/>
      <c r="C44" s="29"/>
      <c r="D44" s="117" t="s">
        <v>111</v>
      </c>
      <c r="E44" s="117"/>
      <c r="F44" s="117"/>
      <c r="G44" s="117"/>
      <c r="H44" s="117"/>
      <c r="I44" s="117"/>
      <c r="J44" s="30"/>
      <c r="K44" s="2"/>
    </row>
    <row r="45" spans="2:11" ht="15.75">
      <c r="B45" s="30"/>
      <c r="C45" s="29"/>
      <c r="D45" s="117" t="s">
        <v>112</v>
      </c>
      <c r="E45" s="117"/>
      <c r="F45" s="117"/>
      <c r="G45" s="117"/>
      <c r="H45" s="117"/>
      <c r="I45" s="117"/>
      <c r="J45" s="30"/>
      <c r="K45" s="2"/>
    </row>
    <row r="46" spans="2:11" ht="15.75">
      <c r="B46" s="30"/>
      <c r="C46" s="29"/>
      <c r="D46" s="30"/>
      <c r="E46" s="30"/>
      <c r="F46" s="30"/>
      <c r="G46" s="30"/>
      <c r="H46" s="30"/>
      <c r="I46" s="30"/>
      <c r="J46" s="30"/>
      <c r="K46" s="2"/>
    </row>
    <row r="47" spans="2:11" ht="15.75">
      <c r="B47" s="4"/>
      <c r="C47" s="2"/>
      <c r="D47" s="4"/>
      <c r="E47" s="4"/>
      <c r="F47" s="4"/>
      <c r="G47" s="4"/>
      <c r="H47" s="4"/>
      <c r="I47" s="4"/>
      <c r="J47" s="4"/>
      <c r="K47" s="2"/>
    </row>
    <row r="48" spans="2:11" ht="15.75">
      <c r="B48" s="4"/>
      <c r="C48" s="2"/>
      <c r="D48" s="118" t="s">
        <v>113</v>
      </c>
      <c r="E48" s="118"/>
      <c r="F48" s="118"/>
      <c r="G48" s="118"/>
      <c r="H48" s="118"/>
      <c r="I48" s="118"/>
      <c r="J48" s="4"/>
      <c r="K48" s="2"/>
    </row>
    <row r="49" spans="2:11" ht="15.75">
      <c r="B49" s="4"/>
      <c r="C49" s="2"/>
      <c r="D49" s="117" t="s">
        <v>114</v>
      </c>
      <c r="E49" s="117"/>
      <c r="F49" s="117"/>
      <c r="G49" s="117"/>
      <c r="H49" s="117"/>
      <c r="I49" s="117"/>
      <c r="J49" s="4"/>
      <c r="K49" s="2"/>
    </row>
  </sheetData>
  <sheetProtection/>
  <mergeCells count="52">
    <mergeCell ref="S2:S4"/>
    <mergeCell ref="T2:T4"/>
    <mergeCell ref="U2:U4"/>
    <mergeCell ref="D48:I48"/>
    <mergeCell ref="J11:P11"/>
    <mergeCell ref="J17:P17"/>
    <mergeCell ref="H10:I10"/>
    <mergeCell ref="H9:I9"/>
    <mergeCell ref="D49:I49"/>
    <mergeCell ref="B40:C40"/>
    <mergeCell ref="B41:C41"/>
    <mergeCell ref="B42:C42"/>
    <mergeCell ref="B43:C43"/>
    <mergeCell ref="D44:I44"/>
    <mergeCell ref="D45:I45"/>
    <mergeCell ref="A12:A17"/>
    <mergeCell ref="J23:P23"/>
    <mergeCell ref="J30:P30"/>
    <mergeCell ref="J37:P37"/>
    <mergeCell ref="J34:P34"/>
    <mergeCell ref="A18:A23"/>
    <mergeCell ref="A31:A34"/>
    <mergeCell ref="A35:A36"/>
    <mergeCell ref="A9:A11"/>
    <mergeCell ref="A24:A30"/>
    <mergeCell ref="B2:B4"/>
    <mergeCell ref="C2:C4"/>
    <mergeCell ref="J2:J4"/>
    <mergeCell ref="D5:D8"/>
    <mergeCell ref="E5:E8"/>
    <mergeCell ref="F5:F8"/>
    <mergeCell ref="G5:G8"/>
    <mergeCell ref="K2:P2"/>
    <mergeCell ref="D3:D4"/>
    <mergeCell ref="E3:E4"/>
    <mergeCell ref="F3:F4"/>
    <mergeCell ref="A5:A8"/>
    <mergeCell ref="B5:B8"/>
    <mergeCell ref="C5:C8"/>
    <mergeCell ref="H5:I5"/>
    <mergeCell ref="H6:I6"/>
    <mergeCell ref="G2:G4"/>
    <mergeCell ref="Q2:R2"/>
    <mergeCell ref="N3:P3"/>
    <mergeCell ref="H2:I2"/>
    <mergeCell ref="Q3:R3"/>
    <mergeCell ref="J8:P8"/>
    <mergeCell ref="A2:A4"/>
    <mergeCell ref="I3:I4"/>
    <mergeCell ref="K3:M3"/>
    <mergeCell ref="D2:F2"/>
    <mergeCell ref="H3:H4"/>
  </mergeCells>
  <printOptions/>
  <pageMargins left="0.5118110236220472" right="0.5118110236220472" top="0.5118110236220472" bottom="0.5118110236220472" header="0.31496062992125984" footer="0.31496062992125984"/>
  <pageSetup orientation="landscape" scale="85" r:id="rId1"/>
  <ignoredErrors>
    <ignoredError sqref="Q8:R8 S8:T8 Q17:R17 Q11:T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35" sqref="M35"/>
    </sheetView>
  </sheetViews>
  <sheetFormatPr defaultColWidth="9.140625" defaultRowHeight="15"/>
  <cols>
    <col min="1" max="1" width="10.8515625" style="0" bestFit="1" customWidth="1"/>
    <col min="2" max="2" width="26.421875" style="0" bestFit="1" customWidth="1"/>
    <col min="3" max="3" width="4.421875" style="0" bestFit="1" customWidth="1"/>
    <col min="4" max="4" width="4.28125" style="0" bestFit="1" customWidth="1"/>
    <col min="5" max="5" width="4.140625" style="0" bestFit="1" customWidth="1"/>
    <col min="6" max="6" width="4.28125" style="0" bestFit="1" customWidth="1"/>
    <col min="7" max="7" width="9.8515625" style="0" bestFit="1" customWidth="1"/>
    <col min="8" max="8" width="34.00390625" style="0" bestFit="1" customWidth="1"/>
    <col min="9" max="9" width="11.8515625" style="0" bestFit="1" customWidth="1"/>
  </cols>
  <sheetData>
    <row r="1" spans="1:9" ht="15">
      <c r="A1" s="5" t="s">
        <v>81</v>
      </c>
      <c r="B1" s="6"/>
      <c r="C1" s="6"/>
      <c r="D1" s="6"/>
      <c r="E1" s="6"/>
      <c r="F1" s="6"/>
      <c r="G1" s="6"/>
      <c r="H1" s="6"/>
      <c r="I1" s="6"/>
    </row>
    <row r="2" spans="1:10" ht="15">
      <c r="A2" s="81" t="s">
        <v>3</v>
      </c>
      <c r="B2" s="81" t="s">
        <v>4</v>
      </c>
      <c r="C2" s="81" t="s">
        <v>5</v>
      </c>
      <c r="D2" s="89" t="s">
        <v>6</v>
      </c>
      <c r="E2" s="89"/>
      <c r="F2" s="89"/>
      <c r="G2" s="8" t="s">
        <v>7</v>
      </c>
      <c r="H2" s="85" t="s">
        <v>9</v>
      </c>
      <c r="I2" s="126" t="s">
        <v>170</v>
      </c>
      <c r="J2" s="82" t="s">
        <v>54</v>
      </c>
    </row>
    <row r="3" spans="1:10" ht="15">
      <c r="A3" s="81"/>
      <c r="B3" s="81"/>
      <c r="C3" s="81"/>
      <c r="D3" s="81" t="s">
        <v>12</v>
      </c>
      <c r="E3" s="81" t="s">
        <v>13</v>
      </c>
      <c r="F3" s="81" t="s">
        <v>14</v>
      </c>
      <c r="G3" s="81" t="s">
        <v>15</v>
      </c>
      <c r="H3" s="85"/>
      <c r="I3" s="127"/>
      <c r="J3" s="83"/>
    </row>
    <row r="4" spans="1:10" ht="15">
      <c r="A4" s="81"/>
      <c r="B4" s="81"/>
      <c r="C4" s="81"/>
      <c r="D4" s="81"/>
      <c r="E4" s="81"/>
      <c r="F4" s="81"/>
      <c r="G4" s="81"/>
      <c r="H4" s="126"/>
      <c r="I4" s="128"/>
      <c r="J4" s="84"/>
    </row>
    <row r="5" spans="1:10" ht="15">
      <c r="A5" s="110" t="s">
        <v>82</v>
      </c>
      <c r="B5" s="15" t="s">
        <v>83</v>
      </c>
      <c r="C5" s="13">
        <v>2</v>
      </c>
      <c r="D5" s="13">
        <v>0</v>
      </c>
      <c r="E5" s="13">
        <v>0</v>
      </c>
      <c r="F5" s="13">
        <v>2</v>
      </c>
      <c r="G5" s="13">
        <v>8</v>
      </c>
      <c r="H5" s="16" t="s">
        <v>145</v>
      </c>
      <c r="I5" s="13">
        <v>2</v>
      </c>
      <c r="J5" s="61">
        <v>3</v>
      </c>
    </row>
    <row r="6" spans="1:10" ht="15">
      <c r="A6" s="111"/>
      <c r="B6" s="15"/>
      <c r="C6" s="13"/>
      <c r="D6" s="13"/>
      <c r="E6" s="13"/>
      <c r="F6" s="13"/>
      <c r="G6" s="13"/>
      <c r="H6" s="17" t="s">
        <v>84</v>
      </c>
      <c r="I6" s="13">
        <v>1</v>
      </c>
      <c r="J6" s="61">
        <v>2</v>
      </c>
    </row>
    <row r="7" spans="1:10" ht="15">
      <c r="A7" s="111"/>
      <c r="B7" s="66"/>
      <c r="C7" s="13"/>
      <c r="D7" s="13"/>
      <c r="E7" s="13"/>
      <c r="F7" s="13"/>
      <c r="G7" s="13"/>
      <c r="H7" s="12" t="s">
        <v>146</v>
      </c>
      <c r="I7" s="13">
        <v>1</v>
      </c>
      <c r="J7" s="61">
        <v>2</v>
      </c>
    </row>
    <row r="8" spans="1:10" s="2" customFormat="1" ht="15">
      <c r="A8" s="112"/>
      <c r="B8" s="66"/>
      <c r="C8" s="13"/>
      <c r="D8" s="13"/>
      <c r="E8" s="13"/>
      <c r="F8" s="13"/>
      <c r="G8" s="13"/>
      <c r="H8" s="12" t="s">
        <v>92</v>
      </c>
      <c r="I8" s="13"/>
      <c r="J8" s="61"/>
    </row>
    <row r="9" spans="1:10" ht="15">
      <c r="A9" s="110" t="s">
        <v>86</v>
      </c>
      <c r="B9" s="12" t="s">
        <v>87</v>
      </c>
      <c r="C9" s="13">
        <v>2</v>
      </c>
      <c r="D9" s="13">
        <v>0</v>
      </c>
      <c r="E9" s="13">
        <v>0</v>
      </c>
      <c r="F9" s="13">
        <v>2</v>
      </c>
      <c r="G9" s="13">
        <v>8</v>
      </c>
      <c r="H9" s="16" t="s">
        <v>147</v>
      </c>
      <c r="I9" s="13">
        <v>2</v>
      </c>
      <c r="J9" s="61">
        <v>3</v>
      </c>
    </row>
    <row r="10" spans="1:10" ht="15">
      <c r="A10" s="111"/>
      <c r="B10" s="12"/>
      <c r="C10" s="13"/>
      <c r="D10" s="13"/>
      <c r="E10" s="13"/>
      <c r="F10" s="13"/>
      <c r="G10" s="13"/>
      <c r="H10" s="17" t="s">
        <v>148</v>
      </c>
      <c r="I10" s="13">
        <v>2</v>
      </c>
      <c r="J10" s="61">
        <v>3</v>
      </c>
    </row>
    <row r="11" spans="1:10" s="2" customFormat="1" ht="15">
      <c r="A11" s="34"/>
      <c r="B11" s="12"/>
      <c r="C11" s="13"/>
      <c r="D11" s="13"/>
      <c r="E11" s="13"/>
      <c r="F11" s="13"/>
      <c r="G11" s="13"/>
      <c r="H11" s="17" t="s">
        <v>92</v>
      </c>
      <c r="I11" s="13"/>
      <c r="J11" s="61"/>
    </row>
    <row r="12" spans="1:10" ht="15">
      <c r="A12" s="122" t="s">
        <v>89</v>
      </c>
      <c r="B12" s="17" t="s">
        <v>90</v>
      </c>
      <c r="C12" s="18">
        <v>2</v>
      </c>
      <c r="D12" s="18">
        <v>0</v>
      </c>
      <c r="E12" s="18">
        <v>0</v>
      </c>
      <c r="F12" s="18">
        <v>2</v>
      </c>
      <c r="G12" s="18">
        <v>8</v>
      </c>
      <c r="H12" s="16" t="s">
        <v>91</v>
      </c>
      <c r="I12" s="13">
        <v>2</v>
      </c>
      <c r="J12" s="61">
        <v>3</v>
      </c>
    </row>
    <row r="13" spans="1:10" ht="15">
      <c r="A13" s="123"/>
      <c r="B13" s="17"/>
      <c r="C13" s="18"/>
      <c r="D13" s="18"/>
      <c r="E13" s="18"/>
      <c r="F13" s="18"/>
      <c r="G13" s="18"/>
      <c r="H13" s="17" t="s">
        <v>169</v>
      </c>
      <c r="I13" s="13">
        <v>2</v>
      </c>
      <c r="J13" s="61">
        <v>3</v>
      </c>
    </row>
    <row r="14" spans="1:10" ht="15">
      <c r="A14" s="124"/>
      <c r="B14" s="17"/>
      <c r="C14" s="18"/>
      <c r="D14" s="18"/>
      <c r="E14" s="18"/>
      <c r="F14" s="18"/>
      <c r="G14" s="18"/>
      <c r="H14" s="17" t="s">
        <v>92</v>
      </c>
      <c r="I14" s="13"/>
      <c r="J14" s="61"/>
    </row>
    <row r="15" spans="1:10" ht="15">
      <c r="A15" s="122" t="s">
        <v>93</v>
      </c>
      <c r="B15" s="17" t="s">
        <v>94</v>
      </c>
      <c r="C15" s="18">
        <v>2</v>
      </c>
      <c r="D15" s="18">
        <v>0</v>
      </c>
      <c r="E15" s="18">
        <v>0</v>
      </c>
      <c r="F15" s="18">
        <v>2</v>
      </c>
      <c r="G15" s="18">
        <v>8</v>
      </c>
      <c r="H15" s="16" t="s">
        <v>95</v>
      </c>
      <c r="I15" s="13">
        <v>2</v>
      </c>
      <c r="J15" s="61">
        <v>3</v>
      </c>
    </row>
    <row r="16" spans="1:10" ht="15">
      <c r="A16" s="123"/>
      <c r="B16" s="17"/>
      <c r="C16" s="18"/>
      <c r="D16" s="18"/>
      <c r="E16" s="18"/>
      <c r="F16" s="18"/>
      <c r="G16" s="18"/>
      <c r="H16" s="17" t="s">
        <v>96</v>
      </c>
      <c r="I16" s="13">
        <v>2</v>
      </c>
      <c r="J16" s="61">
        <v>3</v>
      </c>
    </row>
    <row r="17" spans="1:10" s="2" customFormat="1" ht="15">
      <c r="A17" s="38"/>
      <c r="B17" s="17"/>
      <c r="C17" s="18"/>
      <c r="D17" s="18"/>
      <c r="E17" s="18"/>
      <c r="F17" s="18"/>
      <c r="G17" s="18"/>
      <c r="H17" s="17" t="s">
        <v>92</v>
      </c>
      <c r="I17" s="13"/>
      <c r="J17" s="61"/>
    </row>
    <row r="18" spans="1:10" ht="15">
      <c r="A18" s="122" t="s">
        <v>97</v>
      </c>
      <c r="B18" s="17" t="s">
        <v>98</v>
      </c>
      <c r="C18" s="18">
        <v>2</v>
      </c>
      <c r="D18" s="18">
        <v>0</v>
      </c>
      <c r="E18" s="18">
        <v>0</v>
      </c>
      <c r="F18" s="18">
        <v>2</v>
      </c>
      <c r="G18" s="18">
        <v>8</v>
      </c>
      <c r="H18" s="16" t="s">
        <v>99</v>
      </c>
      <c r="I18" s="13">
        <v>1</v>
      </c>
      <c r="J18" s="61">
        <v>2</v>
      </c>
    </row>
    <row r="19" spans="1:10" ht="15">
      <c r="A19" s="123"/>
      <c r="B19" s="17"/>
      <c r="C19" s="18"/>
      <c r="D19" s="18"/>
      <c r="E19" s="18"/>
      <c r="F19" s="18"/>
      <c r="G19" s="18"/>
      <c r="H19" s="17" t="s">
        <v>88</v>
      </c>
      <c r="I19" s="13">
        <v>1</v>
      </c>
      <c r="J19" s="61">
        <v>2</v>
      </c>
    </row>
    <row r="20" spans="1:10" ht="15">
      <c r="A20" s="123"/>
      <c r="B20" s="17"/>
      <c r="C20" s="18"/>
      <c r="D20" s="18"/>
      <c r="E20" s="18"/>
      <c r="F20" s="18"/>
      <c r="G20" s="18"/>
      <c r="H20" s="17" t="s">
        <v>100</v>
      </c>
      <c r="I20" s="13">
        <v>2</v>
      </c>
      <c r="J20" s="61">
        <v>3</v>
      </c>
    </row>
    <row r="21" spans="1:10" ht="15">
      <c r="A21" s="124"/>
      <c r="B21" s="17"/>
      <c r="C21" s="18"/>
      <c r="D21" s="18"/>
      <c r="E21" s="18"/>
      <c r="F21" s="18"/>
      <c r="G21" s="18"/>
      <c r="H21" s="17" t="s">
        <v>92</v>
      </c>
      <c r="I21" s="13"/>
      <c r="J21" s="61"/>
    </row>
    <row r="22" spans="1:10" ht="15">
      <c r="A22" s="122" t="s">
        <v>101</v>
      </c>
      <c r="B22" s="17" t="s">
        <v>117</v>
      </c>
      <c r="C22" s="18">
        <v>2</v>
      </c>
      <c r="D22" s="18">
        <v>0</v>
      </c>
      <c r="E22" s="18">
        <v>0</v>
      </c>
      <c r="F22" s="18">
        <v>2</v>
      </c>
      <c r="G22" s="18">
        <v>8</v>
      </c>
      <c r="H22" s="16" t="s">
        <v>143</v>
      </c>
      <c r="I22" s="13">
        <v>1</v>
      </c>
      <c r="J22" s="61">
        <v>2</v>
      </c>
    </row>
    <row r="23" spans="1:10" ht="15">
      <c r="A23" s="123"/>
      <c r="B23" s="17"/>
      <c r="C23" s="18"/>
      <c r="D23" s="18"/>
      <c r="E23" s="18"/>
      <c r="F23" s="18"/>
      <c r="G23" s="18"/>
      <c r="H23" s="17" t="s">
        <v>102</v>
      </c>
      <c r="I23" s="13">
        <v>1</v>
      </c>
      <c r="J23" s="61">
        <v>2</v>
      </c>
    </row>
    <row r="24" spans="1:10" ht="15">
      <c r="A24" s="123"/>
      <c r="B24" s="17"/>
      <c r="C24" s="18"/>
      <c r="D24" s="18"/>
      <c r="E24" s="18"/>
      <c r="F24" s="18"/>
      <c r="G24" s="18"/>
      <c r="H24" s="17" t="s">
        <v>103</v>
      </c>
      <c r="I24" s="13">
        <v>1</v>
      </c>
      <c r="J24" s="61">
        <v>2</v>
      </c>
    </row>
    <row r="25" spans="1:10" s="2" customFormat="1" ht="15">
      <c r="A25" s="22"/>
      <c r="B25" s="17"/>
      <c r="C25" s="18"/>
      <c r="D25" s="18"/>
      <c r="E25" s="18"/>
      <c r="F25" s="18"/>
      <c r="G25" s="18"/>
      <c r="H25" s="17" t="s">
        <v>150</v>
      </c>
      <c r="I25" s="13">
        <v>1</v>
      </c>
      <c r="J25" s="61">
        <v>2</v>
      </c>
    </row>
    <row r="26" spans="1:10" s="2" customFormat="1" ht="15">
      <c r="A26" s="122"/>
      <c r="B26" s="17" t="s">
        <v>142</v>
      </c>
      <c r="C26" s="18">
        <v>3</v>
      </c>
      <c r="D26" s="18">
        <v>0</v>
      </c>
      <c r="E26" s="18">
        <v>0</v>
      </c>
      <c r="F26" s="18">
        <v>3</v>
      </c>
      <c r="G26" s="18">
        <v>12</v>
      </c>
      <c r="H26" s="16" t="s">
        <v>144</v>
      </c>
      <c r="I26" s="13">
        <v>2</v>
      </c>
      <c r="J26" s="61">
        <v>3</v>
      </c>
    </row>
    <row r="27" spans="1:10" s="2" customFormat="1" ht="15">
      <c r="A27" s="123"/>
      <c r="B27" s="17"/>
      <c r="C27" s="18"/>
      <c r="D27" s="18"/>
      <c r="E27" s="18"/>
      <c r="F27" s="18"/>
      <c r="G27" s="18"/>
      <c r="H27" s="17" t="s">
        <v>85</v>
      </c>
      <c r="I27" s="13">
        <v>1</v>
      </c>
      <c r="J27" s="61">
        <v>2</v>
      </c>
    </row>
    <row r="28" spans="1:10" s="2" customFormat="1" ht="15">
      <c r="A28" s="123"/>
      <c r="B28" s="17"/>
      <c r="C28" s="18"/>
      <c r="D28" s="18"/>
      <c r="E28" s="18"/>
      <c r="F28" s="18"/>
      <c r="G28" s="18"/>
      <c r="H28" s="17" t="s">
        <v>149</v>
      </c>
      <c r="I28" s="13">
        <v>1</v>
      </c>
      <c r="J28" s="61">
        <v>2</v>
      </c>
    </row>
    <row r="29" spans="1:10" ht="15">
      <c r="A29" s="13"/>
      <c r="B29" s="14" t="s">
        <v>11</v>
      </c>
      <c r="C29" s="19">
        <f>SUM(C5:C26)</f>
        <v>15</v>
      </c>
      <c r="D29" s="19">
        <f>SUM(D5:D24)</f>
        <v>0</v>
      </c>
      <c r="E29" s="19">
        <v>0</v>
      </c>
      <c r="F29" s="19">
        <f>SUM(F5:F26)</f>
        <v>15</v>
      </c>
      <c r="G29" s="19">
        <f>SUM(G5:G26)</f>
        <v>60</v>
      </c>
      <c r="H29" s="12"/>
      <c r="I29" s="13"/>
      <c r="J29" s="61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11" ht="15.75">
      <c r="A31" s="69"/>
      <c r="B31" s="70"/>
      <c r="C31" s="70"/>
      <c r="D31" s="70"/>
      <c r="E31" s="71"/>
      <c r="F31" s="72"/>
      <c r="G31" s="71"/>
      <c r="H31" s="71"/>
      <c r="I31" s="72" t="s">
        <v>171</v>
      </c>
      <c r="J31" s="73"/>
      <c r="K31" s="73"/>
    </row>
    <row r="32" spans="1:11" ht="15.75">
      <c r="A32" s="70"/>
      <c r="B32" s="70"/>
      <c r="C32" s="70"/>
      <c r="D32" s="70"/>
      <c r="E32" s="71"/>
      <c r="F32" s="72"/>
      <c r="G32" s="71"/>
      <c r="H32" s="71"/>
      <c r="I32" s="71" t="s">
        <v>172</v>
      </c>
      <c r="J32" s="73"/>
      <c r="K32" s="74"/>
    </row>
    <row r="33" spans="1:11" ht="15.75">
      <c r="A33" s="71"/>
      <c r="B33" s="71"/>
      <c r="C33" s="75"/>
      <c r="D33" s="75"/>
      <c r="E33" s="75"/>
      <c r="F33" s="71"/>
      <c r="G33" s="71"/>
      <c r="H33" s="71"/>
      <c r="I33" s="71"/>
      <c r="J33" s="2"/>
      <c r="K33" s="4"/>
    </row>
    <row r="34" spans="1:11" ht="15.75">
      <c r="A34" s="71"/>
      <c r="B34" s="71"/>
      <c r="C34" s="71"/>
      <c r="D34" s="71"/>
      <c r="E34" s="71"/>
      <c r="F34" s="71"/>
      <c r="G34" s="71"/>
      <c r="H34" s="71"/>
      <c r="I34" s="76" t="s">
        <v>173</v>
      </c>
      <c r="J34" s="2"/>
      <c r="K34" s="4"/>
    </row>
    <row r="35" spans="1:11" ht="15.75">
      <c r="A35" s="71"/>
      <c r="B35" s="71"/>
      <c r="C35" s="71"/>
      <c r="D35" s="71"/>
      <c r="E35" s="71"/>
      <c r="F35" s="71"/>
      <c r="G35" s="71"/>
      <c r="H35" s="71"/>
      <c r="I35" s="72" t="s">
        <v>174</v>
      </c>
      <c r="J35" s="2"/>
      <c r="K35" s="4"/>
    </row>
    <row r="36" spans="1:11" ht="15.75">
      <c r="A36" s="71"/>
      <c r="B36" s="71"/>
      <c r="C36" s="71"/>
      <c r="D36" s="71" t="s">
        <v>175</v>
      </c>
      <c r="E36" s="71"/>
      <c r="F36" s="71"/>
      <c r="G36" s="71"/>
      <c r="H36" s="71"/>
      <c r="I36" s="2"/>
      <c r="J36" s="2"/>
      <c r="K36" s="4"/>
    </row>
    <row r="37" spans="1:11" ht="15.75">
      <c r="A37" s="119" t="s">
        <v>176</v>
      </c>
      <c r="B37" s="119"/>
      <c r="C37" s="71"/>
      <c r="D37" s="71"/>
      <c r="E37" s="71"/>
      <c r="F37" s="71" t="s">
        <v>177</v>
      </c>
      <c r="G37" s="71"/>
      <c r="H37" s="71"/>
      <c r="I37" s="71" t="s">
        <v>178</v>
      </c>
      <c r="J37" s="71"/>
      <c r="K37" s="4"/>
    </row>
    <row r="38" spans="1:11" ht="15.75">
      <c r="A38" s="77"/>
      <c r="B38" s="71"/>
      <c r="C38" s="71"/>
      <c r="D38" s="71"/>
      <c r="E38" s="71"/>
      <c r="F38" s="71"/>
      <c r="G38" s="71"/>
      <c r="H38" s="71"/>
      <c r="I38" s="71"/>
      <c r="J38" s="71"/>
      <c r="K38" s="4"/>
    </row>
    <row r="39" spans="1:11" ht="15.75">
      <c r="A39" s="120" t="s">
        <v>179</v>
      </c>
      <c r="B39" s="120"/>
      <c r="C39" s="72"/>
      <c r="D39" s="71"/>
      <c r="E39" s="71"/>
      <c r="F39" s="76" t="s">
        <v>180</v>
      </c>
      <c r="G39" s="76"/>
      <c r="H39" s="71"/>
      <c r="I39" s="71" t="s">
        <v>181</v>
      </c>
      <c r="J39" s="71"/>
      <c r="K39" s="4"/>
    </row>
    <row r="40" spans="1:11" ht="15.75">
      <c r="A40" s="121" t="s">
        <v>182</v>
      </c>
      <c r="B40" s="121"/>
      <c r="C40" s="72"/>
      <c r="D40" s="71"/>
      <c r="E40" s="71"/>
      <c r="F40" s="72" t="s">
        <v>183</v>
      </c>
      <c r="G40" s="72"/>
      <c r="H40" s="71"/>
      <c r="I40" s="71"/>
      <c r="J40" s="71"/>
      <c r="K40" s="4"/>
    </row>
    <row r="41" spans="1:9" ht="15.75">
      <c r="A41" s="4"/>
      <c r="B41" s="2"/>
      <c r="C41" s="125"/>
      <c r="D41" s="125"/>
      <c r="E41" s="125"/>
      <c r="F41" s="125"/>
      <c r="G41" s="125"/>
      <c r="H41" s="1"/>
      <c r="I41" s="1"/>
    </row>
  </sheetData>
  <sheetProtection/>
  <mergeCells count="22">
    <mergeCell ref="D2:F2"/>
    <mergeCell ref="B2:B4"/>
    <mergeCell ref="A18:A21"/>
    <mergeCell ref="C41:G41"/>
    <mergeCell ref="E3:E4"/>
    <mergeCell ref="F3:F4"/>
    <mergeCell ref="G3:G4"/>
    <mergeCell ref="I2:I4"/>
    <mergeCell ref="A2:A4"/>
    <mergeCell ref="D3:D4"/>
    <mergeCell ref="C2:C4"/>
    <mergeCell ref="H2:H4"/>
    <mergeCell ref="A9:A10"/>
    <mergeCell ref="J2:J4"/>
    <mergeCell ref="A5:A8"/>
    <mergeCell ref="A37:B37"/>
    <mergeCell ref="A39:B39"/>
    <mergeCell ref="A40:B40"/>
    <mergeCell ref="A22:A24"/>
    <mergeCell ref="A26:A28"/>
    <mergeCell ref="A12:A14"/>
    <mergeCell ref="A15:A16"/>
  </mergeCells>
  <printOptions/>
  <pageMargins left="0.7" right="0.7" top="0.75" bottom="0.75" header="0.3" footer="0.3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Setiawan</dc:creator>
  <cp:keywords/>
  <dc:description/>
  <cp:lastModifiedBy>Windows</cp:lastModifiedBy>
  <cp:lastPrinted>2014-08-18T06:04:03Z</cp:lastPrinted>
  <dcterms:created xsi:type="dcterms:W3CDTF">2013-08-15T15:29:38Z</dcterms:created>
  <dcterms:modified xsi:type="dcterms:W3CDTF">2014-08-18T08:35:54Z</dcterms:modified>
  <cp:category/>
  <cp:version/>
  <cp:contentType/>
  <cp:contentStatus/>
</cp:coreProperties>
</file>